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T19" i="4" l="1"/>
  <c r="S27" i="4"/>
  <c r="R27" i="4"/>
  <c r="T27" i="4" s="1"/>
  <c r="Q27" i="4"/>
  <c r="N27" i="4"/>
  <c r="K27" i="4"/>
  <c r="H27" i="4"/>
  <c r="T6" i="4"/>
  <c r="O19" i="4"/>
  <c r="L19" i="4"/>
  <c r="I19" i="4"/>
  <c r="F19" i="4"/>
  <c r="R6" i="4"/>
  <c r="T8" i="4" l="1"/>
  <c r="S18" i="4"/>
  <c r="Q18" i="4"/>
  <c r="N18" i="4"/>
  <c r="K18" i="4"/>
  <c r="H18" i="4"/>
  <c r="S17" i="4"/>
  <c r="Q17" i="4"/>
  <c r="N17" i="4"/>
  <c r="K17" i="4"/>
  <c r="H17" i="4"/>
  <c r="S16" i="4"/>
  <c r="Q16" i="4"/>
  <c r="N16" i="4"/>
  <c r="K16" i="4"/>
  <c r="H16" i="4"/>
  <c r="S15" i="4"/>
  <c r="Q15" i="4"/>
  <c r="N15" i="4"/>
  <c r="K15" i="4"/>
  <c r="H15" i="4"/>
  <c r="S14" i="4"/>
  <c r="Q14" i="4"/>
  <c r="N14" i="4"/>
  <c r="K14" i="4"/>
  <c r="H14" i="4"/>
  <c r="S13" i="4"/>
  <c r="Q13" i="4"/>
  <c r="N13" i="4"/>
  <c r="K13" i="4"/>
  <c r="H13" i="4"/>
  <c r="S12" i="4"/>
  <c r="Q12" i="4"/>
  <c r="N12" i="4"/>
  <c r="K12" i="4"/>
  <c r="H12" i="4"/>
  <c r="S11" i="4"/>
  <c r="Q11" i="4"/>
  <c r="N11" i="4"/>
  <c r="K11" i="4"/>
  <c r="H11" i="4"/>
  <c r="S10" i="4"/>
  <c r="R10" i="4"/>
  <c r="T10" i="4" s="1"/>
  <c r="Q10" i="4"/>
  <c r="N10" i="4"/>
  <c r="K10" i="4"/>
  <c r="H10" i="4"/>
  <c r="S9" i="4"/>
  <c r="T9" i="4" s="1"/>
  <c r="Q9" i="4"/>
  <c r="N9" i="4"/>
  <c r="K9" i="4"/>
  <c r="H9" i="4"/>
  <c r="R8" i="4"/>
  <c r="R19" i="4" s="1"/>
  <c r="R44" i="4" s="1"/>
  <c r="S7" i="4"/>
  <c r="Q7" i="4"/>
  <c r="N7" i="4"/>
  <c r="K7" i="4"/>
  <c r="H7" i="4"/>
  <c r="S5" i="4"/>
  <c r="R5" i="4"/>
  <c r="Q5" i="4"/>
  <c r="N5" i="4"/>
  <c r="K5" i="4"/>
  <c r="H5" i="4"/>
  <c r="S4" i="4"/>
  <c r="Q4" i="4"/>
  <c r="N4" i="4"/>
  <c r="K4" i="4"/>
  <c r="H4" i="4"/>
  <c r="S19" i="4"/>
  <c r="S44" i="4" s="1"/>
  <c r="S39" i="4"/>
  <c r="S45" i="4" s="1"/>
  <c r="R39" i="4"/>
  <c r="P39" i="4"/>
  <c r="P45" i="4" s="1"/>
  <c r="O39" i="4"/>
  <c r="O45" i="4" s="1"/>
  <c r="M39" i="4"/>
  <c r="M45" i="4" s="1"/>
  <c r="L39" i="4"/>
  <c r="L45" i="4" s="1"/>
  <c r="J39" i="4"/>
  <c r="J45" i="4" s="1"/>
  <c r="I39" i="4"/>
  <c r="I45" i="4" s="1"/>
  <c r="G39" i="4"/>
  <c r="G45" i="4" s="1"/>
  <c r="F39" i="4"/>
  <c r="F45" i="4" s="1"/>
  <c r="E39" i="4"/>
  <c r="E45" i="4" s="1"/>
  <c r="P19" i="4"/>
  <c r="P44" i="4" s="1"/>
  <c r="O44" i="4"/>
  <c r="M19" i="4"/>
  <c r="M44" i="4" s="1"/>
  <c r="L44" i="4"/>
  <c r="J19" i="4"/>
  <c r="J44" i="4" s="1"/>
  <c r="I44" i="4"/>
  <c r="G19" i="4"/>
  <c r="G44" i="4" s="1"/>
  <c r="F44" i="4"/>
  <c r="E19" i="4"/>
  <c r="E44" i="4" s="1"/>
  <c r="T39" i="4" l="1"/>
  <c r="T45" i="4" s="1"/>
  <c r="H19" i="4"/>
  <c r="H44" i="4" s="1"/>
  <c r="N19" i="4"/>
  <c r="N44" i="4" s="1"/>
  <c r="T44" i="4"/>
  <c r="H39" i="4"/>
  <c r="H45" i="4" s="1"/>
  <c r="R45" i="4"/>
  <c r="K19" i="4"/>
  <c r="K44" i="4" s="1"/>
  <c r="Q19" i="4"/>
  <c r="Q44" i="4" s="1"/>
  <c r="K39" i="4"/>
  <c r="K45" i="4" s="1"/>
  <c r="Q39" i="4"/>
  <c r="Q45" i="4" s="1"/>
  <c r="N39" i="4"/>
  <c r="N45" i="4" s="1"/>
  <c r="AN37" i="1"/>
  <c r="AN36" i="1"/>
  <c r="AN35" i="1"/>
  <c r="AN34" i="1"/>
  <c r="AN33" i="1"/>
  <c r="K76" i="1" l="1"/>
  <c r="J76" i="1"/>
  <c r="I76" i="1"/>
  <c r="H76" i="1"/>
  <c r="K75" i="1"/>
  <c r="J75" i="1"/>
  <c r="I75" i="1"/>
  <c r="H75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45" i="1" l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46" i="1"/>
  <c r="J46" i="1"/>
  <c r="I46" i="1"/>
  <c r="H46" i="1"/>
  <c r="P25" i="3" l="1"/>
  <c r="O25" i="3"/>
  <c r="M25" i="3"/>
  <c r="I25" i="3"/>
  <c r="G25" i="3"/>
  <c r="P13" i="3"/>
  <c r="O13" i="3"/>
  <c r="N13" i="3"/>
  <c r="M13" i="3"/>
  <c r="I13" i="3"/>
  <c r="G13" i="3"/>
  <c r="AQ19" i="1" l="1"/>
  <c r="AP19" i="1"/>
  <c r="AO19" i="1"/>
  <c r="AN19" i="1"/>
  <c r="AM19" i="1"/>
  <c r="AL19" i="1"/>
  <c r="Y19" i="1"/>
  <c r="X19" i="1"/>
  <c r="W19" i="1"/>
  <c r="V19" i="1"/>
  <c r="U19" i="1"/>
  <c r="L19" i="1"/>
  <c r="K19" i="1"/>
  <c r="J19" i="1"/>
  <c r="I19" i="1"/>
  <c r="H19" i="1"/>
  <c r="G19" i="1"/>
  <c r="F19" i="1"/>
  <c r="E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19" i="1" l="1"/>
  <c r="AA19" i="1"/>
</calcChain>
</file>

<file path=xl/sharedStrings.xml><?xml version="1.0" encoding="utf-8"?>
<sst xmlns="http://schemas.openxmlformats.org/spreadsheetml/2006/main" count="1025" uniqueCount="418">
  <si>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</si>
  <si>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</si>
  <si>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</si>
  <si>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</si>
  <si>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</si>
  <si>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</si>
  <si>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</si>
  <si>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</si>
  <si>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</si>
  <si>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</si>
  <si>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</si>
  <si>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</si>
  <si>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</si>
  <si>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</si>
  <si>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</si>
  <si>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</si>
  <si>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</si>
  <si>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</si>
  <si>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</si>
  <si>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</si>
  <si>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</si>
  <si>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</si>
  <si>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</si>
  <si>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</si>
  <si>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</si>
  <si>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</si>
  <si>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</si>
  <si>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</si>
  <si>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</si>
  <si>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</si>
  <si>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</si>
  <si>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</si>
  <si>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</si>
  <si>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</si>
  <si>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</si>
  <si>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</si>
  <si>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</si>
  <si>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</si>
  <si>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</si>
  <si>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</si>
  <si>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</si>
  <si>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</si>
  <si>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</si>
  <si>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</si>
  <si>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</si>
  <si>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</si>
  <si>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</si>
  <si>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</si>
  <si>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</si>
  <si>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</si>
  <si>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</si>
  <si>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</si>
  <si>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</si>
  <si>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</si>
  <si>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</si>
  <si>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</si>
  <si>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</si>
  <si>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</si>
  <si>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</si>
  <si>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</si>
  <si>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</si>
  <si>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</si>
  <si>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</si>
  <si>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</si>
  <si>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2.  ottelu</t>
  </si>
  <si>
    <t>Seurat</t>
  </si>
  <si>
    <t>Länsi</t>
  </si>
  <si>
    <t>6/8</t>
  </si>
  <si>
    <t>1/1</t>
  </si>
  <si>
    <t>3/4</t>
  </si>
  <si>
    <t>1/2</t>
  </si>
  <si>
    <t>1/3</t>
  </si>
  <si>
    <t>0/1</t>
  </si>
  <si>
    <t>3/3</t>
  </si>
  <si>
    <t>4/4</t>
  </si>
  <si>
    <t>21.08. 1988  Vaasa</t>
  </si>
  <si>
    <t xml:space="preserve">  4-3</t>
  </si>
  <si>
    <t>4/7</t>
  </si>
  <si>
    <t>4/6</t>
  </si>
  <si>
    <t>Tuomo Olli</t>
  </si>
  <si>
    <t>13.08. 1989  Imatra</t>
  </si>
  <si>
    <t xml:space="preserve">  5-3</t>
  </si>
  <si>
    <t>2/3</t>
  </si>
  <si>
    <t>Seppo Uusi-Oukari</t>
  </si>
  <si>
    <t>22.07. 1990  Vimpeli</t>
  </si>
  <si>
    <t xml:space="preserve">  5-8</t>
  </si>
  <si>
    <t>8/11</t>
  </si>
  <si>
    <t>2/2</t>
  </si>
  <si>
    <t>0/2</t>
  </si>
  <si>
    <t>Pekka Peltomäki</t>
  </si>
  <si>
    <t>5572</t>
  </si>
  <si>
    <t>21.07. 1991  Oulu</t>
  </si>
  <si>
    <t xml:space="preserve">  4-8</t>
  </si>
  <si>
    <t>Pasi Niemelä</t>
  </si>
  <si>
    <t>6114</t>
  </si>
  <si>
    <t>28.06. 1992  Seinäjoki</t>
  </si>
  <si>
    <t xml:space="preserve">  5-7</t>
  </si>
  <si>
    <t>5972</t>
  </si>
  <si>
    <t>25.07. 1993  Sotkamo</t>
  </si>
  <si>
    <t xml:space="preserve">  8-1</t>
  </si>
  <si>
    <t>6168</t>
  </si>
  <si>
    <t>A-POJAT</t>
  </si>
  <si>
    <t>Liitto</t>
  </si>
  <si>
    <t>17.06. 1988  Pihtipudas</t>
  </si>
  <si>
    <t>08.06. 1989  Tampere</t>
  </si>
  <si>
    <t>07.06. 1990  Hyvinkää</t>
  </si>
  <si>
    <t>26.05. 1992  Juva</t>
  </si>
  <si>
    <t>8/13</t>
  </si>
  <si>
    <t>2/4</t>
  </si>
  <si>
    <t>3.</t>
  </si>
  <si>
    <t>AA</t>
  </si>
  <si>
    <t>2.</t>
  </si>
  <si>
    <t>1.</t>
  </si>
  <si>
    <t>5.</t>
  </si>
  <si>
    <t>7.</t>
  </si>
  <si>
    <t>10.</t>
  </si>
  <si>
    <t>9.</t>
  </si>
  <si>
    <t>6.</t>
  </si>
  <si>
    <t>11.</t>
  </si>
  <si>
    <t>Tiikerit</t>
  </si>
  <si>
    <t>Veijo Turpela</t>
  </si>
  <si>
    <t>02.06. 1985  AA - Tahko  4-6</t>
  </si>
  <si>
    <t>16.06. 1985  AA - IPV  6-4</t>
  </si>
  <si>
    <t>21.07. 1985  AA - KiU  17-11</t>
  </si>
  <si>
    <t>7.  ottelu</t>
  </si>
  <si>
    <t>25.07. 1985  AA - NJ  12-4</t>
  </si>
  <si>
    <t>8.  ottelu</t>
  </si>
  <si>
    <t xml:space="preserve">  18 v   5 kk 23 pv</t>
  </si>
  <si>
    <t xml:space="preserve">  18 v   6 kk   6 pv</t>
  </si>
  <si>
    <t xml:space="preserve">  18 v   7 kk 11 pv</t>
  </si>
  <si>
    <t xml:space="preserve">  18 v   7 kk 15 pv</t>
  </si>
  <si>
    <t>AA = Alajärven Ankkurit  (1944), kasvattajaseura</t>
  </si>
  <si>
    <t>Tiikerit = Kaisaniemen Tiikerit, Helsinki  (1996)</t>
  </si>
  <si>
    <t>3p</t>
  </si>
  <si>
    <t>7090</t>
  </si>
  <si>
    <t>6187</t>
  </si>
  <si>
    <t>24.07. 1994  Loimaa</t>
  </si>
  <si>
    <t xml:space="preserve">  0-1  (0-2, 1-1)</t>
  </si>
  <si>
    <t>jok</t>
  </si>
  <si>
    <t>Mauri Pyhälahti</t>
  </si>
  <si>
    <t>6008</t>
  </si>
  <si>
    <t>16.07. 1995  Alajärvi</t>
  </si>
  <si>
    <t xml:space="preserve">  2-0  (2-1, 2-1)</t>
  </si>
  <si>
    <t>3v</t>
  </si>
  <si>
    <t>6822</t>
  </si>
  <si>
    <t>14.07. 1996  Kitee</t>
  </si>
  <si>
    <t xml:space="preserve">  1-0  (1-0, 0-0)</t>
  </si>
  <si>
    <t>Ari Rinta-Rahko</t>
  </si>
  <si>
    <t>7773</t>
  </si>
  <si>
    <t>21 v  8 kk  11 pv</t>
  </si>
  <si>
    <t>19.07. 1985  Kitee</t>
  </si>
  <si>
    <t xml:space="preserve">  5-22</t>
  </si>
  <si>
    <t>Jouko Sivunen</t>
  </si>
  <si>
    <t>Lehdistö</t>
  </si>
  <si>
    <t>up</t>
  </si>
  <si>
    <t>Aki Pöntinen</t>
  </si>
  <si>
    <t>21 v  6 kk  7 pv</t>
  </si>
  <si>
    <t>2/7</t>
  </si>
  <si>
    <t>0/3</t>
  </si>
  <si>
    <t>5/5</t>
  </si>
  <si>
    <t>7/8</t>
  </si>
  <si>
    <t>4/11</t>
  </si>
  <si>
    <t>5/6</t>
  </si>
  <si>
    <t>2/5</t>
  </si>
  <si>
    <t>30/52</t>
  </si>
  <si>
    <t>7/17</t>
  </si>
  <si>
    <t>13/18</t>
  </si>
  <si>
    <t>2/6</t>
  </si>
  <si>
    <t>8.</t>
  </si>
  <si>
    <t>0-1-0</t>
  </si>
  <si>
    <t>6/10</t>
  </si>
  <si>
    <t>Mitalisarja  3.</t>
  </si>
  <si>
    <t>Loppusarja  4.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</si>
  <si>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</si>
  <si>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</si>
  <si>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</si>
  <si>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</si>
  <si>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</si>
  <si>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</si>
  <si>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</si>
  <si>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</si>
  <si>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</si>
  <si>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</si>
  <si>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</si>
  <si>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</si>
  <si>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</si>
  <si>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</si>
  <si>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</si>
  <si>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</si>
  <si>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</si>
  <si>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</si>
  <si>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1-3  Tahko</t>
  </si>
  <si>
    <t>3-0  PattU</t>
  </si>
  <si>
    <t>3-1  KiPa</t>
  </si>
  <si>
    <t>0-3  Lippo</t>
  </si>
  <si>
    <t xml:space="preserve">       Mitalit</t>
  </si>
  <si>
    <t>10.12.1966   Alajärvi</t>
  </si>
  <si>
    <t>10-22</t>
  </si>
  <si>
    <t xml:space="preserve">  4-6</t>
  </si>
  <si>
    <t xml:space="preserve">  8-14</t>
  </si>
  <si>
    <t>0/0</t>
  </si>
  <si>
    <t>----</t>
  </si>
  <si>
    <t xml:space="preserve">  3-11</t>
  </si>
  <si>
    <t/>
  </si>
  <si>
    <t>3/5</t>
  </si>
  <si>
    <t xml:space="preserve">      Runkosarja TOP-30</t>
  </si>
  <si>
    <t>29.</t>
  </si>
  <si>
    <t>12.</t>
  </si>
  <si>
    <t>24.</t>
  </si>
  <si>
    <t>22.</t>
  </si>
  <si>
    <t>25.</t>
  </si>
  <si>
    <t>20.</t>
  </si>
  <si>
    <t>18.</t>
  </si>
  <si>
    <t>23.</t>
  </si>
  <si>
    <t>15.</t>
  </si>
  <si>
    <t>17.</t>
  </si>
  <si>
    <t>13.</t>
  </si>
  <si>
    <t>Ylempi loppusarja TOP-10</t>
  </si>
  <si>
    <t>52.</t>
  </si>
  <si>
    <t>68.</t>
  </si>
  <si>
    <t>50.</t>
  </si>
  <si>
    <t>53.</t>
  </si>
  <si>
    <t>49.</t>
  </si>
  <si>
    <t xml:space="preserve"> RUNKOSARJA, KA / OTT</t>
  </si>
  <si>
    <t>IKÄ</t>
  </si>
  <si>
    <t>TEHO</t>
  </si>
  <si>
    <t xml:space="preserve"> SIJOITUS</t>
  </si>
  <si>
    <t xml:space="preserve"> 1945 - 1985</t>
  </si>
  <si>
    <t xml:space="preserve"> Ottelutilasto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</si>
  <si>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</si>
  <si>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</si>
  <si>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</si>
  <si>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</si>
  <si>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</si>
  <si>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</si>
  <si>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</si>
  <si>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</si>
  <si>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</si>
  <si>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</si>
  <si>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</si>
  <si>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</si>
  <si>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</si>
  <si>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</si>
  <si>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</si>
  <si>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</si>
  <si>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PLAY OFF,  KA / OTT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</si>
  <si>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</si>
  <si>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</si>
  <si>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</si>
  <si>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</si>
  <si>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</si>
  <si>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</si>
  <si>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>76.</t>
  </si>
  <si>
    <t xml:space="preserve"> 1979 - 1991</t>
  </si>
  <si>
    <t>56.</t>
  </si>
  <si>
    <t>47.</t>
  </si>
  <si>
    <t xml:space="preserve"> 1979 - 1992</t>
  </si>
  <si>
    <t xml:space="preserve"> 1979 - 1993</t>
  </si>
  <si>
    <t>36.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</si>
  <si>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</si>
  <si>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</si>
  <si>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</si>
  <si>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</si>
  <si>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</si>
  <si>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</si>
  <si>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19.</t>
  </si>
  <si>
    <t>21.</t>
  </si>
  <si>
    <t>30 v   6 kk 23 pv</t>
  </si>
  <si>
    <t>109.</t>
  </si>
  <si>
    <t>116.</t>
  </si>
  <si>
    <t>81.</t>
  </si>
  <si>
    <t>57.</t>
  </si>
  <si>
    <t>45.</t>
  </si>
  <si>
    <t>43.</t>
  </si>
  <si>
    <t>104.</t>
  </si>
  <si>
    <t>112.</t>
  </si>
  <si>
    <t>73.</t>
  </si>
  <si>
    <t>48.</t>
  </si>
  <si>
    <t>38.</t>
  </si>
  <si>
    <t>34.</t>
  </si>
  <si>
    <t>26.</t>
  </si>
  <si>
    <t>90.</t>
  </si>
  <si>
    <t>94.</t>
  </si>
  <si>
    <t>78.</t>
  </si>
  <si>
    <t>14.</t>
  </si>
  <si>
    <t>98.</t>
  </si>
  <si>
    <t>67.</t>
  </si>
  <si>
    <t>63.</t>
  </si>
  <si>
    <t>54.</t>
  </si>
  <si>
    <t>106.</t>
  </si>
  <si>
    <t>65.</t>
  </si>
  <si>
    <t>42.</t>
  </si>
  <si>
    <t>37.</t>
  </si>
  <si>
    <t>41.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</si>
  <si>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</si>
  <si>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</si>
  <si>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</si>
  <si>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</si>
  <si>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116.   01.06. 1994  SMJ - AA  1-0</t>
  </si>
  <si>
    <t>27 v   7 kk 22 pv</t>
  </si>
  <si>
    <t xml:space="preserve">  36.   03.07. 1997  SiiPe - Tiikerit  1-0</t>
  </si>
  <si>
    <t>184. ottelu</t>
  </si>
  <si>
    <t>285. ottelu</t>
  </si>
  <si>
    <t xml:space="preserve">  64.   18.07. 1993  AA - IPV  5-3</t>
  </si>
  <si>
    <t xml:space="preserve">  31.   18.05. 1997  Tiikerit - Tahko  2-0</t>
  </si>
  <si>
    <t>217. ottelu</t>
  </si>
  <si>
    <t>319. ottelu</t>
  </si>
  <si>
    <t xml:space="preserve"> Tehotilasto</t>
  </si>
  <si>
    <t xml:space="preserve"> 500</t>
  </si>
  <si>
    <t xml:space="preserve">  40.   04.06. 1998  Tiikerit - SiiPe  2-0</t>
  </si>
  <si>
    <t xml:space="preserve">  51.   04.08. 1994  IPV - AA  0-2</t>
  </si>
  <si>
    <t>318.</t>
  </si>
  <si>
    <t>301.</t>
  </si>
  <si>
    <t>240.</t>
  </si>
  <si>
    <t>199.</t>
  </si>
  <si>
    <t>151.</t>
  </si>
  <si>
    <t>120.</t>
  </si>
  <si>
    <t>35.</t>
  </si>
  <si>
    <t>623.</t>
  </si>
  <si>
    <t>606.</t>
  </si>
  <si>
    <t>497.</t>
  </si>
  <si>
    <t>436.</t>
  </si>
  <si>
    <t>362.</t>
  </si>
  <si>
    <t>277.</t>
  </si>
  <si>
    <t>241.</t>
  </si>
  <si>
    <t>201.</t>
  </si>
  <si>
    <t>175.</t>
  </si>
  <si>
    <t>137.</t>
  </si>
  <si>
    <t>128.</t>
  </si>
  <si>
    <t>118.</t>
  </si>
  <si>
    <t>110.</t>
  </si>
  <si>
    <t>893.</t>
  </si>
  <si>
    <t>745.</t>
  </si>
  <si>
    <t>638.</t>
  </si>
  <si>
    <t>456.</t>
  </si>
  <si>
    <t>300.</t>
  </si>
  <si>
    <t>205.</t>
  </si>
  <si>
    <t>144.</t>
  </si>
  <si>
    <t>93.</t>
  </si>
  <si>
    <t>61.</t>
  </si>
  <si>
    <t>31.</t>
  </si>
  <si>
    <t>753.</t>
  </si>
  <si>
    <t>693.</t>
  </si>
  <si>
    <t>568.</t>
  </si>
  <si>
    <t>455.</t>
  </si>
  <si>
    <t>327.</t>
  </si>
  <si>
    <t>190.</t>
  </si>
  <si>
    <t>140.</t>
  </si>
  <si>
    <t>108.</t>
  </si>
  <si>
    <t>77.</t>
  </si>
  <si>
    <t>55.</t>
  </si>
  <si>
    <t>27.</t>
  </si>
  <si>
    <t>914.</t>
  </si>
  <si>
    <t>717.</t>
  </si>
  <si>
    <t>556.</t>
  </si>
  <si>
    <t>442.</t>
  </si>
  <si>
    <t>345.</t>
  </si>
  <si>
    <t>287.</t>
  </si>
  <si>
    <t>227.</t>
  </si>
  <si>
    <t>174.</t>
  </si>
  <si>
    <t>131.</t>
  </si>
  <si>
    <t>92.</t>
  </si>
  <si>
    <t>69.</t>
  </si>
  <si>
    <t>YLEISÖENNÄTYS  KOTONA</t>
  </si>
  <si>
    <t>YLEISÖENNÄTYS  VIERAISSA</t>
  </si>
  <si>
    <t>17.   09.07. 1997  SMJ - Tiikerit  0-1</t>
  </si>
  <si>
    <t>31.   27.07. 1997  Lippo - Tiikerit  2-0</t>
  </si>
  <si>
    <t>42.   07.06. 1998  Lippo - Tiikerit  2-0</t>
  </si>
  <si>
    <t>60.   29.08. 1987  AA - SMJ  3-4,  fin 1/2</t>
  </si>
  <si>
    <t>56.   19.08. 1989  SMJ - AA  2-6,  pve 2/2</t>
  </si>
  <si>
    <t>19.   30.08. 1987  SMJ - AA  5-3,  fin 2/2</t>
  </si>
  <si>
    <t>12.   27.08. 1988  SMJ - AA  9-8,  fin 1/2</t>
  </si>
  <si>
    <t>11.   06.09. 1998  Lippo - Tiikerit  2-0,  fin 1/3</t>
  </si>
  <si>
    <t>10.   28.08. 1988  AA - SMJ  8-3,  fin 2/2</t>
  </si>
  <si>
    <t xml:space="preserve">  6.   13.09. 1998  Lippo - Tiikerit  1-0,  fin 3/3</t>
  </si>
  <si>
    <t>54.   02.08. 1998  SMJ - Tiikerit  1-2</t>
  </si>
  <si>
    <t>ENSIMMÄISET PUDOTUSPELEISSÄ</t>
  </si>
  <si>
    <t>YLEISÖ</t>
  </si>
  <si>
    <t xml:space="preserve">  1.   14.08. 1985  AA - SMJ  3-8</t>
  </si>
  <si>
    <t xml:space="preserve">  2.   18.08. 1985  KPL - AA  10-9</t>
  </si>
  <si>
    <t>ENSIMMÄISET RUNKOSARJASSA</t>
  </si>
  <si>
    <t xml:space="preserve">  3.   21.08. 1985  AA - Kiri  16-6</t>
  </si>
  <si>
    <t>27.   18.08. 1990  Tahko - AA  10-9</t>
  </si>
  <si>
    <t>18 v   8 kk   8 pv</t>
  </si>
  <si>
    <t>18 v   8 kk   4 pv</t>
  </si>
  <si>
    <t>18 v   8 kk 11 pv</t>
  </si>
  <si>
    <t>23 v   8 kk   8 pv</t>
  </si>
  <si>
    <t>75.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</si>
  <si>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</si>
  <si>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</si>
  <si>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</si>
  <si>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</si>
  <si>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</si>
  <si>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</si>
  <si>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>62.</t>
  </si>
  <si>
    <t>44.</t>
  </si>
  <si>
    <t>28.</t>
  </si>
  <si>
    <t xml:space="preserve"> KATSOJIA</t>
  </si>
  <si>
    <t xml:space="preserve"> OTTELUT</t>
  </si>
  <si>
    <t xml:space="preserve"> KA / OTT</t>
  </si>
  <si>
    <t>KATSOJIA YLI 5000  ( 11 )</t>
  </si>
  <si>
    <t>Tiikerit - PattU  2-0,  pve 3/3</t>
  </si>
  <si>
    <t>TOP-100     1945-2022</t>
  </si>
  <si>
    <t>82.</t>
  </si>
  <si>
    <t>58.</t>
  </si>
  <si>
    <t>KÄRKILYÖNNIT RUNKOSARJASSA</t>
  </si>
  <si>
    <t>VUOSITTAISET SIJOITUKSET  TOP - 30</t>
  </si>
  <si>
    <t>YHT</t>
  </si>
  <si>
    <t>%</t>
  </si>
  <si>
    <t>KÄRKILYÖNNIT YLEMMISSÄ PUDOTUSPELEISSÄ</t>
  </si>
  <si>
    <t>16.</t>
  </si>
  <si>
    <t xml:space="preserve">KÄRKILYÖNNIT </t>
  </si>
  <si>
    <t>RUNKOSARJA</t>
  </si>
  <si>
    <t>PLAY OFF</t>
  </si>
  <si>
    <t>30.</t>
  </si>
  <si>
    <t>RS, YLS, ALS, IL, LL</t>
  </si>
  <si>
    <t>YLI 5000</t>
  </si>
  <si>
    <t>988 015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</si>
</sst>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1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7" borderId="10" xfId="1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7" borderId="1" xfId="0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7" borderId="1" xfId="1" quotePrefix="1" applyNumberFormat="1" applyFont="1" applyFill="1" applyBorder="1" applyAlignment="1">
      <alignment horizontal="center" vertic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4" fillId="4" borderId="8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2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6" width="12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37" t="s">
        <v>120</v>
      </c>
      <c r="C1" s="6"/>
      <c r="D1" s="7"/>
      <c r="E1" s="92" t="s">
        <v>196</v>
      </c>
      <c r="F1" s="8"/>
      <c r="G1" s="8"/>
      <c r="H1" s="8"/>
      <c r="I1" s="8"/>
      <c r="J1" s="8"/>
      <c r="K1" s="6"/>
      <c r="L1" s="8"/>
      <c r="M1" s="6"/>
      <c r="N1" s="6"/>
      <c r="O1" s="109"/>
      <c r="P1" s="109"/>
      <c r="Q1" s="109"/>
      <c r="R1" s="109"/>
      <c r="S1" s="109"/>
      <c r="T1" s="10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205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00"/>
      <c r="AA2" s="20"/>
      <c r="AB2" s="23" t="s">
        <v>217</v>
      </c>
      <c r="AC2" s="21"/>
      <c r="AD2" s="15"/>
      <c r="AE2" s="22"/>
      <c r="AF2" s="20"/>
      <c r="AG2" s="23" t="s">
        <v>54</v>
      </c>
      <c r="AH2" s="15"/>
      <c r="AI2" s="15"/>
      <c r="AJ2" s="16"/>
      <c r="AK2" s="20"/>
      <c r="AL2" s="23" t="s">
        <v>56</v>
      </c>
      <c r="AM2" s="21"/>
      <c r="AN2" s="15"/>
      <c r="AO2" s="164" t="s">
        <v>195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33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33</v>
      </c>
      <c r="AE3" s="19" t="s">
        <v>17</v>
      </c>
      <c r="AF3" s="25"/>
      <c r="AG3" s="19" t="s">
        <v>59</v>
      </c>
      <c r="AH3" s="19" t="s">
        <v>60</v>
      </c>
      <c r="AI3" s="16" t="s">
        <v>61</v>
      </c>
      <c r="AJ3" s="19" t="s">
        <v>62</v>
      </c>
      <c r="AK3" s="25"/>
      <c r="AL3" s="19" t="s">
        <v>23</v>
      </c>
      <c r="AM3" s="19" t="s">
        <v>24</v>
      </c>
      <c r="AN3" s="16" t="s">
        <v>55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1985</v>
      </c>
      <c r="C4" s="26" t="s">
        <v>109</v>
      </c>
      <c r="D4" s="110" t="s">
        <v>110</v>
      </c>
      <c r="E4" s="26">
        <v>12</v>
      </c>
      <c r="F4" s="26">
        <v>1</v>
      </c>
      <c r="G4" s="26">
        <v>12</v>
      </c>
      <c r="H4" s="26">
        <v>4</v>
      </c>
      <c r="I4" s="26">
        <v>39</v>
      </c>
      <c r="J4" s="26">
        <v>13</v>
      </c>
      <c r="K4" s="26">
        <v>5</v>
      </c>
      <c r="L4" s="26">
        <v>8</v>
      </c>
      <c r="M4" s="26">
        <v>13</v>
      </c>
      <c r="N4" s="33">
        <v>0.50700000000000001</v>
      </c>
      <c r="O4" s="31"/>
      <c r="P4" s="19"/>
      <c r="Q4" s="19"/>
      <c r="R4" s="19"/>
      <c r="S4" s="19"/>
      <c r="T4" s="25"/>
      <c r="U4" s="134">
        <v>4</v>
      </c>
      <c r="V4" s="135">
        <v>0</v>
      </c>
      <c r="W4" s="135">
        <v>1</v>
      </c>
      <c r="X4" s="135">
        <v>2</v>
      </c>
      <c r="Y4" s="135">
        <v>5</v>
      </c>
      <c r="Z4" s="29">
        <v>0.29411764705882354</v>
      </c>
      <c r="AA4" s="25"/>
      <c r="AB4" s="19"/>
      <c r="AC4" s="19"/>
      <c r="AD4" s="19"/>
      <c r="AE4" s="19"/>
      <c r="AF4" s="25"/>
      <c r="AG4" s="137" t="s">
        <v>171</v>
      </c>
      <c r="AH4" s="137"/>
      <c r="AI4" s="137"/>
      <c r="AJ4" s="137"/>
      <c r="AK4" s="25"/>
      <c r="AL4" s="26"/>
      <c r="AM4" s="26"/>
      <c r="AN4" s="26"/>
      <c r="AO4" s="28"/>
      <c r="AP4" s="30"/>
      <c r="AQ4" s="26">
        <v>1</v>
      </c>
      <c r="AR4" s="40"/>
    </row>
    <row r="5" spans="1:44" s="4" customFormat="1" ht="15" customHeight="1" x14ac:dyDescent="0.25">
      <c r="A5" s="2"/>
      <c r="B5" s="26">
        <v>1986</v>
      </c>
      <c r="C5" s="26" t="s">
        <v>63</v>
      </c>
      <c r="D5" s="110" t="s">
        <v>110</v>
      </c>
      <c r="E5" s="26">
        <v>12</v>
      </c>
      <c r="F5" s="26">
        <v>0</v>
      </c>
      <c r="G5" s="26">
        <v>2</v>
      </c>
      <c r="H5" s="26">
        <v>5</v>
      </c>
      <c r="I5" s="26">
        <v>19</v>
      </c>
      <c r="J5" s="26">
        <v>6</v>
      </c>
      <c r="K5" s="26">
        <v>5</v>
      </c>
      <c r="L5" s="26">
        <v>6</v>
      </c>
      <c r="M5" s="26">
        <v>2</v>
      </c>
      <c r="N5" s="33">
        <v>0.34599999999999997</v>
      </c>
      <c r="O5" s="31"/>
      <c r="P5" s="19"/>
      <c r="Q5" s="19"/>
      <c r="R5" s="19"/>
      <c r="S5" s="19"/>
      <c r="T5" s="25"/>
      <c r="U5" s="26">
        <v>3</v>
      </c>
      <c r="V5" s="28">
        <v>0</v>
      </c>
      <c r="W5" s="28">
        <v>0</v>
      </c>
      <c r="X5" s="28">
        <v>1</v>
      </c>
      <c r="Y5" s="28">
        <v>9</v>
      </c>
      <c r="Z5" s="29">
        <v>0.6</v>
      </c>
      <c r="AA5" s="25"/>
      <c r="AB5" s="19"/>
      <c r="AC5" s="19"/>
      <c r="AD5" s="19"/>
      <c r="AE5" s="19"/>
      <c r="AF5" s="25"/>
      <c r="AG5" s="137" t="s">
        <v>172</v>
      </c>
      <c r="AH5" s="137"/>
      <c r="AI5" s="137"/>
      <c r="AJ5" s="137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1987</v>
      </c>
      <c r="C6" s="26" t="s">
        <v>111</v>
      </c>
      <c r="D6" s="110" t="s">
        <v>110</v>
      </c>
      <c r="E6" s="26">
        <v>21</v>
      </c>
      <c r="F6" s="26">
        <v>0</v>
      </c>
      <c r="G6" s="26">
        <v>11</v>
      </c>
      <c r="H6" s="26">
        <v>8</v>
      </c>
      <c r="I6" s="26">
        <v>63</v>
      </c>
      <c r="J6" s="26">
        <v>12</v>
      </c>
      <c r="K6" s="26">
        <v>20</v>
      </c>
      <c r="L6" s="26">
        <v>20</v>
      </c>
      <c r="M6" s="26">
        <f t="shared" ref="M6:M18" si="0">PRODUCT(F6+G6)</f>
        <v>11</v>
      </c>
      <c r="N6" s="33">
        <v>0.45700000000000002</v>
      </c>
      <c r="O6" s="31"/>
      <c r="P6" s="19"/>
      <c r="Q6" s="19"/>
      <c r="R6" s="19"/>
      <c r="S6" s="19"/>
      <c r="T6" s="25"/>
      <c r="U6" s="134">
        <v>6</v>
      </c>
      <c r="V6" s="135">
        <v>0</v>
      </c>
      <c r="W6" s="135">
        <v>5</v>
      </c>
      <c r="X6" s="135">
        <v>2</v>
      </c>
      <c r="Y6" s="135">
        <v>22</v>
      </c>
      <c r="Z6" s="29">
        <v>0.57894736842105265</v>
      </c>
      <c r="AA6" s="25"/>
      <c r="AB6" s="19" t="s">
        <v>114</v>
      </c>
      <c r="AC6" s="19"/>
      <c r="AD6" s="19" t="s">
        <v>115</v>
      </c>
      <c r="AE6" s="19"/>
      <c r="AF6" s="25"/>
      <c r="AG6" s="163" t="s">
        <v>173</v>
      </c>
      <c r="AH6" s="137" t="s">
        <v>174</v>
      </c>
      <c r="AI6" s="137"/>
      <c r="AJ6" s="137" t="s">
        <v>175</v>
      </c>
      <c r="AK6" s="25"/>
      <c r="AL6" s="26"/>
      <c r="AM6" s="26"/>
      <c r="AN6" s="26"/>
      <c r="AO6" s="28"/>
      <c r="AP6" s="30">
        <v>1</v>
      </c>
      <c r="AQ6" s="26"/>
      <c r="AR6" s="40"/>
    </row>
    <row r="7" spans="1:44" s="4" customFormat="1" ht="15" customHeight="1" x14ac:dyDescent="0.25">
      <c r="A7" s="2"/>
      <c r="B7" s="26">
        <v>1988</v>
      </c>
      <c r="C7" s="26" t="s">
        <v>112</v>
      </c>
      <c r="D7" s="110" t="s">
        <v>110</v>
      </c>
      <c r="E7" s="26">
        <v>21</v>
      </c>
      <c r="F7" s="26">
        <v>0</v>
      </c>
      <c r="G7" s="26">
        <v>10</v>
      </c>
      <c r="H7" s="26">
        <v>19</v>
      </c>
      <c r="I7" s="26">
        <v>68</v>
      </c>
      <c r="J7" s="26">
        <v>19</v>
      </c>
      <c r="K7" s="26">
        <v>18</v>
      </c>
      <c r="L7" s="26">
        <v>21</v>
      </c>
      <c r="M7" s="26">
        <f t="shared" si="0"/>
        <v>10</v>
      </c>
      <c r="N7" s="33">
        <v>0.54800000000000004</v>
      </c>
      <c r="O7" s="31"/>
      <c r="P7" s="19"/>
      <c r="Q7" s="19" t="s">
        <v>206</v>
      </c>
      <c r="R7" s="19"/>
      <c r="S7" s="19"/>
      <c r="T7" s="25"/>
      <c r="U7" s="26">
        <v>6</v>
      </c>
      <c r="V7" s="26">
        <v>0</v>
      </c>
      <c r="W7" s="28">
        <v>5</v>
      </c>
      <c r="X7" s="26">
        <v>6</v>
      </c>
      <c r="Y7" s="26">
        <v>24</v>
      </c>
      <c r="Z7" s="29">
        <v>0.58536585365853655</v>
      </c>
      <c r="AA7" s="25"/>
      <c r="AB7" s="19" t="s">
        <v>116</v>
      </c>
      <c r="AC7" s="19" t="s">
        <v>117</v>
      </c>
      <c r="AD7" s="19" t="s">
        <v>114</v>
      </c>
      <c r="AE7" s="19"/>
      <c r="AF7" s="25"/>
      <c r="AG7" s="137" t="s">
        <v>176</v>
      </c>
      <c r="AH7" s="137" t="s">
        <v>177</v>
      </c>
      <c r="AI7" s="137"/>
      <c r="AJ7" s="137" t="s">
        <v>178</v>
      </c>
      <c r="AK7" s="25"/>
      <c r="AL7" s="26">
        <v>1</v>
      </c>
      <c r="AM7" s="26">
        <v>1</v>
      </c>
      <c r="AN7" s="26"/>
      <c r="AO7" s="28">
        <v>1</v>
      </c>
      <c r="AP7" s="30"/>
      <c r="AQ7" s="26"/>
      <c r="AR7" s="40"/>
    </row>
    <row r="8" spans="1:44" s="4" customFormat="1" ht="15" customHeight="1" x14ac:dyDescent="0.25">
      <c r="A8" s="2"/>
      <c r="B8" s="26">
        <v>1989</v>
      </c>
      <c r="C8" s="26" t="s">
        <v>112</v>
      </c>
      <c r="D8" s="110" t="s">
        <v>110</v>
      </c>
      <c r="E8" s="26">
        <v>22</v>
      </c>
      <c r="F8" s="26">
        <v>1</v>
      </c>
      <c r="G8" s="26">
        <v>11</v>
      </c>
      <c r="H8" s="26">
        <v>30</v>
      </c>
      <c r="I8" s="26">
        <v>105</v>
      </c>
      <c r="J8" s="26">
        <v>22</v>
      </c>
      <c r="K8" s="26">
        <v>47</v>
      </c>
      <c r="L8" s="26">
        <v>24</v>
      </c>
      <c r="M8" s="26">
        <f t="shared" si="0"/>
        <v>12</v>
      </c>
      <c r="N8" s="33">
        <v>0.56499999999999995</v>
      </c>
      <c r="O8" s="31"/>
      <c r="P8" s="19"/>
      <c r="Q8" s="19" t="s">
        <v>63</v>
      </c>
      <c r="R8" s="19" t="s">
        <v>207</v>
      </c>
      <c r="S8" s="19" t="s">
        <v>208</v>
      </c>
      <c r="T8" s="25"/>
      <c r="U8" s="26">
        <v>6</v>
      </c>
      <c r="V8" s="26">
        <v>0</v>
      </c>
      <c r="W8" s="28">
        <v>1</v>
      </c>
      <c r="X8" s="26">
        <v>11</v>
      </c>
      <c r="Y8" s="26">
        <v>28</v>
      </c>
      <c r="Z8" s="29">
        <v>0.5957446808510638</v>
      </c>
      <c r="AA8" s="25"/>
      <c r="AB8" s="19"/>
      <c r="AC8" s="26" t="s">
        <v>111</v>
      </c>
      <c r="AD8" s="19" t="s">
        <v>116</v>
      </c>
      <c r="AE8" s="19"/>
      <c r="AF8" s="25"/>
      <c r="AG8" s="137" t="s">
        <v>179</v>
      </c>
      <c r="AH8" s="137" t="s">
        <v>180</v>
      </c>
      <c r="AI8" s="137"/>
      <c r="AJ8" s="137" t="s">
        <v>181</v>
      </c>
      <c r="AK8" s="25"/>
      <c r="AL8" s="26">
        <v>1</v>
      </c>
      <c r="AM8" s="26">
        <v>1</v>
      </c>
      <c r="AN8" s="26"/>
      <c r="AO8" s="28">
        <v>1</v>
      </c>
      <c r="AP8" s="30"/>
      <c r="AQ8" s="26"/>
      <c r="AR8" s="40"/>
    </row>
    <row r="9" spans="1:44" s="4" customFormat="1" ht="15" customHeight="1" x14ac:dyDescent="0.25">
      <c r="A9" s="2"/>
      <c r="B9" s="26">
        <v>1990</v>
      </c>
      <c r="C9" s="26" t="s">
        <v>113</v>
      </c>
      <c r="D9" s="110" t="s">
        <v>110</v>
      </c>
      <c r="E9" s="26">
        <v>24</v>
      </c>
      <c r="F9" s="26">
        <v>1</v>
      </c>
      <c r="G9" s="26">
        <v>19</v>
      </c>
      <c r="H9" s="26">
        <v>32</v>
      </c>
      <c r="I9" s="26">
        <v>133</v>
      </c>
      <c r="J9" s="26">
        <v>32</v>
      </c>
      <c r="K9" s="26">
        <v>50</v>
      </c>
      <c r="L9" s="26">
        <v>31</v>
      </c>
      <c r="M9" s="26">
        <f t="shared" si="0"/>
        <v>20</v>
      </c>
      <c r="N9" s="33">
        <v>0.61899999999999999</v>
      </c>
      <c r="O9" s="31"/>
      <c r="P9" s="19"/>
      <c r="Q9" s="19" t="s">
        <v>114</v>
      </c>
      <c r="R9" s="19" t="s">
        <v>115</v>
      </c>
      <c r="S9" s="19" t="s">
        <v>209</v>
      </c>
      <c r="T9" s="25"/>
      <c r="U9" s="26">
        <v>2</v>
      </c>
      <c r="V9" s="28">
        <v>1</v>
      </c>
      <c r="W9" s="28">
        <v>1</v>
      </c>
      <c r="X9" s="28">
        <v>4</v>
      </c>
      <c r="Y9" s="28">
        <v>11</v>
      </c>
      <c r="Z9" s="29">
        <v>0.64300000000000002</v>
      </c>
      <c r="AA9" s="25"/>
      <c r="AB9" s="19"/>
      <c r="AC9" s="19"/>
      <c r="AD9" s="19"/>
      <c r="AE9" s="19"/>
      <c r="AF9" s="25"/>
      <c r="AG9" s="137" t="s">
        <v>182</v>
      </c>
      <c r="AH9" s="137"/>
      <c r="AI9" s="137"/>
      <c r="AJ9" s="137"/>
      <c r="AK9" s="25"/>
      <c r="AL9" s="26">
        <v>1</v>
      </c>
      <c r="AM9" s="26">
        <v>1</v>
      </c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1991</v>
      </c>
      <c r="C10" s="26" t="s">
        <v>114</v>
      </c>
      <c r="D10" s="110" t="s">
        <v>110</v>
      </c>
      <c r="E10" s="26">
        <v>26</v>
      </c>
      <c r="F10" s="26">
        <v>1</v>
      </c>
      <c r="G10" s="26">
        <v>11</v>
      </c>
      <c r="H10" s="26">
        <v>32</v>
      </c>
      <c r="I10" s="26">
        <v>135</v>
      </c>
      <c r="J10" s="26">
        <v>35</v>
      </c>
      <c r="K10" s="26">
        <v>62</v>
      </c>
      <c r="L10" s="26">
        <v>26</v>
      </c>
      <c r="M10" s="26">
        <f t="shared" si="0"/>
        <v>12</v>
      </c>
      <c r="N10" s="33">
        <v>0.59699999999999998</v>
      </c>
      <c r="O10" s="31"/>
      <c r="P10" s="19"/>
      <c r="Q10" s="19" t="s">
        <v>116</v>
      </c>
      <c r="R10" s="19" t="s">
        <v>210</v>
      </c>
      <c r="S10" s="19" t="s">
        <v>211</v>
      </c>
      <c r="T10" s="25"/>
      <c r="U10" s="26">
        <v>2</v>
      </c>
      <c r="V10" s="28">
        <v>0</v>
      </c>
      <c r="W10" s="28">
        <v>0</v>
      </c>
      <c r="X10" s="28">
        <v>2</v>
      </c>
      <c r="Y10" s="28">
        <v>15</v>
      </c>
      <c r="Z10" s="29">
        <v>0.78900000000000003</v>
      </c>
      <c r="AA10" s="25"/>
      <c r="AB10" s="19"/>
      <c r="AC10" s="19"/>
      <c r="AD10" s="19"/>
      <c r="AE10" s="19"/>
      <c r="AF10" s="25"/>
      <c r="AG10" s="137" t="s">
        <v>183</v>
      </c>
      <c r="AH10" s="137"/>
      <c r="AI10" s="137"/>
      <c r="AJ10" s="137"/>
      <c r="AK10" s="25"/>
      <c r="AL10" s="26">
        <v>1</v>
      </c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1992</v>
      </c>
      <c r="C11" s="26" t="s">
        <v>109</v>
      </c>
      <c r="D11" s="110" t="s">
        <v>110</v>
      </c>
      <c r="E11" s="26">
        <v>25</v>
      </c>
      <c r="F11" s="26">
        <v>3</v>
      </c>
      <c r="G11" s="26">
        <v>15</v>
      </c>
      <c r="H11" s="26">
        <v>37</v>
      </c>
      <c r="I11" s="26">
        <v>137</v>
      </c>
      <c r="J11" s="26">
        <v>27</v>
      </c>
      <c r="K11" s="26">
        <v>62</v>
      </c>
      <c r="L11" s="26">
        <v>30</v>
      </c>
      <c r="M11" s="26">
        <f t="shared" si="0"/>
        <v>18</v>
      </c>
      <c r="N11" s="33">
        <v>0.61199999999999999</v>
      </c>
      <c r="O11" s="31"/>
      <c r="P11" s="19"/>
      <c r="Q11" s="19" t="s">
        <v>118</v>
      </c>
      <c r="R11" s="19" t="s">
        <v>212</v>
      </c>
      <c r="S11" s="19"/>
      <c r="T11" s="25"/>
      <c r="U11" s="26">
        <v>6</v>
      </c>
      <c r="V11" s="26">
        <v>0</v>
      </c>
      <c r="W11" s="28">
        <v>3</v>
      </c>
      <c r="X11" s="26">
        <v>4</v>
      </c>
      <c r="Y11" s="26">
        <v>30</v>
      </c>
      <c r="Z11" s="29">
        <v>0.58823529411764708</v>
      </c>
      <c r="AA11" s="25"/>
      <c r="AB11" s="19"/>
      <c r="AC11" s="19"/>
      <c r="AD11" s="19"/>
      <c r="AE11" s="19"/>
      <c r="AF11" s="25"/>
      <c r="AG11" s="137" t="s">
        <v>184</v>
      </c>
      <c r="AH11" s="137" t="s">
        <v>182</v>
      </c>
      <c r="AI11" s="137" t="s">
        <v>185</v>
      </c>
      <c r="AJ11" s="137"/>
      <c r="AK11" s="25"/>
      <c r="AL11" s="26">
        <v>1</v>
      </c>
      <c r="AM11" s="26">
        <v>1</v>
      </c>
      <c r="AN11" s="26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1993</v>
      </c>
      <c r="C12" s="26" t="s">
        <v>63</v>
      </c>
      <c r="D12" s="110" t="s">
        <v>110</v>
      </c>
      <c r="E12" s="26">
        <v>28</v>
      </c>
      <c r="F12" s="26">
        <v>2</v>
      </c>
      <c r="G12" s="26">
        <v>11</v>
      </c>
      <c r="H12" s="26">
        <v>41</v>
      </c>
      <c r="I12" s="26">
        <v>153</v>
      </c>
      <c r="J12" s="26">
        <v>38</v>
      </c>
      <c r="K12" s="26">
        <v>70</v>
      </c>
      <c r="L12" s="26">
        <v>32</v>
      </c>
      <c r="M12" s="26">
        <f t="shared" si="0"/>
        <v>13</v>
      </c>
      <c r="N12" s="33">
        <v>0.64600000000000002</v>
      </c>
      <c r="O12" s="31"/>
      <c r="P12" s="19"/>
      <c r="Q12" s="19" t="s">
        <v>115</v>
      </c>
      <c r="R12" s="19" t="s">
        <v>213</v>
      </c>
      <c r="S12" s="19" t="s">
        <v>208</v>
      </c>
      <c r="T12" s="25"/>
      <c r="U12" s="26">
        <v>9</v>
      </c>
      <c r="V12" s="26">
        <v>0</v>
      </c>
      <c r="W12" s="28">
        <v>3</v>
      </c>
      <c r="X12" s="26">
        <v>8</v>
      </c>
      <c r="Y12" s="26">
        <v>52</v>
      </c>
      <c r="Z12" s="29">
        <v>0.61904761904761907</v>
      </c>
      <c r="AA12" s="25"/>
      <c r="AB12" s="19"/>
      <c r="AC12" s="19" t="s">
        <v>115</v>
      </c>
      <c r="AD12" s="19"/>
      <c r="AE12" s="19" t="s">
        <v>113</v>
      </c>
      <c r="AF12" s="25"/>
      <c r="AG12" s="137" t="s">
        <v>186</v>
      </c>
      <c r="AH12" s="137" t="s">
        <v>187</v>
      </c>
      <c r="AI12" s="137" t="s">
        <v>188</v>
      </c>
      <c r="AJ12" s="137"/>
      <c r="AK12" s="25"/>
      <c r="AL12" s="26">
        <v>1</v>
      </c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1994</v>
      </c>
      <c r="C13" s="26" t="s">
        <v>63</v>
      </c>
      <c r="D13" s="110" t="s">
        <v>110</v>
      </c>
      <c r="E13" s="26">
        <v>34</v>
      </c>
      <c r="F13" s="26">
        <v>0</v>
      </c>
      <c r="G13" s="26">
        <v>22</v>
      </c>
      <c r="H13" s="26">
        <v>39</v>
      </c>
      <c r="I13" s="26">
        <v>194</v>
      </c>
      <c r="J13" s="26">
        <v>29</v>
      </c>
      <c r="K13" s="26">
        <v>82</v>
      </c>
      <c r="L13" s="26">
        <v>61</v>
      </c>
      <c r="M13" s="26">
        <f t="shared" si="0"/>
        <v>22</v>
      </c>
      <c r="N13" s="33">
        <v>0.65800000000000003</v>
      </c>
      <c r="O13" s="31"/>
      <c r="P13" s="19" t="s">
        <v>206</v>
      </c>
      <c r="Q13" s="19" t="s">
        <v>118</v>
      </c>
      <c r="R13" s="19" t="s">
        <v>214</v>
      </c>
      <c r="S13" s="19" t="s">
        <v>116</v>
      </c>
      <c r="T13" s="25"/>
      <c r="U13" s="26">
        <v>4</v>
      </c>
      <c r="V13" s="26">
        <v>0</v>
      </c>
      <c r="W13" s="28">
        <v>0</v>
      </c>
      <c r="X13" s="26">
        <v>4</v>
      </c>
      <c r="Y13" s="26">
        <v>21</v>
      </c>
      <c r="Z13" s="29">
        <v>0.63636363636363635</v>
      </c>
      <c r="AA13" s="25"/>
      <c r="AB13" s="19"/>
      <c r="AC13" s="19" t="s">
        <v>116</v>
      </c>
      <c r="AD13" s="19"/>
      <c r="AE13" s="19"/>
      <c r="AF13" s="25"/>
      <c r="AG13" s="137"/>
      <c r="AH13" s="137" t="s">
        <v>189</v>
      </c>
      <c r="AI13" s="137" t="s">
        <v>183</v>
      </c>
      <c r="AJ13" s="137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1995</v>
      </c>
      <c r="C14" s="26" t="s">
        <v>117</v>
      </c>
      <c r="D14" s="110" t="s">
        <v>110</v>
      </c>
      <c r="E14" s="26">
        <v>29</v>
      </c>
      <c r="F14" s="26">
        <v>1</v>
      </c>
      <c r="G14" s="26">
        <v>10</v>
      </c>
      <c r="H14" s="26">
        <v>28</v>
      </c>
      <c r="I14" s="26">
        <v>178</v>
      </c>
      <c r="J14" s="26">
        <v>37</v>
      </c>
      <c r="K14" s="26">
        <v>60</v>
      </c>
      <c r="L14" s="26">
        <v>70</v>
      </c>
      <c r="M14" s="26">
        <f t="shared" si="0"/>
        <v>11</v>
      </c>
      <c r="N14" s="29">
        <v>0.65682656826568264</v>
      </c>
      <c r="O14" s="31"/>
      <c r="P14" s="19"/>
      <c r="Q14" s="19" t="s">
        <v>215</v>
      </c>
      <c r="R14" s="19"/>
      <c r="S14" s="19" t="s">
        <v>117</v>
      </c>
      <c r="T14" s="25"/>
      <c r="U14" s="26">
        <v>3</v>
      </c>
      <c r="V14" s="26">
        <v>0</v>
      </c>
      <c r="W14" s="28">
        <v>0</v>
      </c>
      <c r="X14" s="26">
        <v>1</v>
      </c>
      <c r="Y14" s="26">
        <v>13</v>
      </c>
      <c r="Z14" s="29">
        <v>0.61904761904761907</v>
      </c>
      <c r="AA14" s="25"/>
      <c r="AB14" s="19"/>
      <c r="AC14" s="19"/>
      <c r="AD14" s="19"/>
      <c r="AE14" s="19"/>
      <c r="AF14" s="25"/>
      <c r="AG14" s="137" t="s">
        <v>190</v>
      </c>
      <c r="AH14" s="137"/>
      <c r="AI14" s="137"/>
      <c r="AJ14" s="137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1996</v>
      </c>
      <c r="C15" s="26" t="s">
        <v>118</v>
      </c>
      <c r="D15" s="110" t="s">
        <v>110</v>
      </c>
      <c r="E15" s="26">
        <v>29</v>
      </c>
      <c r="F15" s="26">
        <v>1</v>
      </c>
      <c r="G15" s="26">
        <v>10</v>
      </c>
      <c r="H15" s="26">
        <v>23</v>
      </c>
      <c r="I15" s="26">
        <v>152</v>
      </c>
      <c r="J15" s="26">
        <v>27</v>
      </c>
      <c r="K15" s="26">
        <v>55</v>
      </c>
      <c r="L15" s="26">
        <v>59</v>
      </c>
      <c r="M15" s="26">
        <f t="shared" si="0"/>
        <v>11</v>
      </c>
      <c r="N15" s="29">
        <v>0.63598326359832635</v>
      </c>
      <c r="O15" s="31"/>
      <c r="P15" s="19"/>
      <c r="Q15" s="19"/>
      <c r="R15" s="19"/>
      <c r="S15" s="19" t="s">
        <v>215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37"/>
      <c r="AH15" s="137"/>
      <c r="AI15" s="137"/>
      <c r="AJ15" s="137"/>
      <c r="AK15" s="25"/>
      <c r="AL15" s="26">
        <v>1</v>
      </c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1997</v>
      </c>
      <c r="C16" s="26" t="s">
        <v>113</v>
      </c>
      <c r="D16" s="110" t="s">
        <v>119</v>
      </c>
      <c r="E16" s="26">
        <v>28</v>
      </c>
      <c r="F16" s="26">
        <v>1</v>
      </c>
      <c r="G16" s="26">
        <v>5</v>
      </c>
      <c r="H16" s="26">
        <v>32</v>
      </c>
      <c r="I16" s="26">
        <v>103</v>
      </c>
      <c r="J16" s="26">
        <v>28</v>
      </c>
      <c r="K16" s="26">
        <v>56</v>
      </c>
      <c r="L16" s="26">
        <v>13</v>
      </c>
      <c r="M16" s="26">
        <f t="shared" si="0"/>
        <v>6</v>
      </c>
      <c r="N16" s="33">
        <v>0.52600000000000002</v>
      </c>
      <c r="O16" s="31"/>
      <c r="P16" s="19"/>
      <c r="Q16" s="19" t="s">
        <v>214</v>
      </c>
      <c r="R16" s="19"/>
      <c r="S16" s="19"/>
      <c r="T16" s="25"/>
      <c r="U16" s="26">
        <v>4</v>
      </c>
      <c r="V16" s="26">
        <v>0</v>
      </c>
      <c r="W16" s="28">
        <v>0</v>
      </c>
      <c r="X16" s="26">
        <v>4</v>
      </c>
      <c r="Y16" s="26">
        <v>19</v>
      </c>
      <c r="Z16" s="29">
        <v>0.65517241379310343</v>
      </c>
      <c r="AA16" s="25"/>
      <c r="AB16" s="19"/>
      <c r="AC16" s="19"/>
      <c r="AD16" s="19"/>
      <c r="AE16" s="19"/>
      <c r="AF16" s="25"/>
      <c r="AG16" s="137" t="s">
        <v>191</v>
      </c>
      <c r="AH16" s="137"/>
      <c r="AI16" s="137"/>
      <c r="AJ16" s="137"/>
      <c r="AK16" s="25"/>
      <c r="AL16" s="26"/>
      <c r="AM16" s="26"/>
      <c r="AN16" s="26"/>
      <c r="AO16" s="28"/>
      <c r="AP16" s="30"/>
      <c r="AQ16" s="26"/>
      <c r="AR16" s="40"/>
    </row>
    <row r="17" spans="1:45" s="4" customFormat="1" ht="15" customHeight="1" x14ac:dyDescent="0.25">
      <c r="A17" s="2"/>
      <c r="B17" s="111">
        <v>1998</v>
      </c>
      <c r="C17" s="111" t="s">
        <v>111</v>
      </c>
      <c r="D17" s="136" t="s">
        <v>119</v>
      </c>
      <c r="E17" s="111">
        <v>28</v>
      </c>
      <c r="F17" s="26">
        <v>1</v>
      </c>
      <c r="G17" s="26">
        <v>6</v>
      </c>
      <c r="H17" s="26">
        <v>22</v>
      </c>
      <c r="I17" s="26">
        <v>109</v>
      </c>
      <c r="J17" s="26">
        <v>22</v>
      </c>
      <c r="K17" s="26">
        <v>56</v>
      </c>
      <c r="L17" s="111">
        <v>24</v>
      </c>
      <c r="M17" s="111">
        <f t="shared" si="0"/>
        <v>7</v>
      </c>
      <c r="N17" s="33">
        <v>0.58599999999999997</v>
      </c>
      <c r="O17" s="31"/>
      <c r="P17" s="19"/>
      <c r="Q17" s="19"/>
      <c r="R17" s="19"/>
      <c r="S17" s="19"/>
      <c r="T17" s="25"/>
      <c r="U17" s="26">
        <v>10</v>
      </c>
      <c r="V17" s="26">
        <v>3</v>
      </c>
      <c r="W17" s="28">
        <v>2</v>
      </c>
      <c r="X17" s="26">
        <v>11</v>
      </c>
      <c r="Y17" s="26">
        <v>47</v>
      </c>
      <c r="Z17" s="29">
        <v>0.62666666666666671</v>
      </c>
      <c r="AA17" s="25"/>
      <c r="AB17" s="19"/>
      <c r="AC17" s="19" t="s">
        <v>168</v>
      </c>
      <c r="AD17" s="19"/>
      <c r="AE17" s="19"/>
      <c r="AF17" s="25"/>
      <c r="AG17" s="137" t="s">
        <v>192</v>
      </c>
      <c r="AH17" s="137" t="s">
        <v>193</v>
      </c>
      <c r="AI17" s="137"/>
      <c r="AJ17" s="137" t="s">
        <v>194</v>
      </c>
      <c r="AK17" s="25"/>
      <c r="AL17" s="26"/>
      <c r="AM17" s="26"/>
      <c r="AN17" s="26"/>
      <c r="AO17" s="28"/>
      <c r="AP17" s="30">
        <v>1</v>
      </c>
      <c r="AQ17" s="26"/>
      <c r="AR17" s="40"/>
    </row>
    <row r="18" spans="1:45" s="4" customFormat="1" ht="15" customHeight="1" x14ac:dyDescent="0.25">
      <c r="A18" s="2"/>
      <c r="B18" s="26">
        <v>1999</v>
      </c>
      <c r="C18" s="26" t="s">
        <v>116</v>
      </c>
      <c r="D18" s="110" t="s">
        <v>110</v>
      </c>
      <c r="E18" s="26">
        <v>28</v>
      </c>
      <c r="F18" s="26">
        <v>2</v>
      </c>
      <c r="G18" s="26">
        <v>16</v>
      </c>
      <c r="H18" s="26">
        <v>28</v>
      </c>
      <c r="I18" s="26">
        <v>151</v>
      </c>
      <c r="J18" s="26">
        <v>12</v>
      </c>
      <c r="K18" s="26">
        <v>52</v>
      </c>
      <c r="L18" s="26">
        <v>69</v>
      </c>
      <c r="M18" s="26">
        <f t="shared" si="0"/>
        <v>18</v>
      </c>
      <c r="N18" s="33">
        <v>0.68799999999999994</v>
      </c>
      <c r="O18" s="31"/>
      <c r="P18" s="19"/>
      <c r="Q18" s="19" t="s">
        <v>208</v>
      </c>
      <c r="R18" s="19" t="s">
        <v>212</v>
      </c>
      <c r="S18" s="19" t="s">
        <v>216</v>
      </c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137"/>
      <c r="AH18" s="137"/>
      <c r="AI18" s="137"/>
      <c r="AJ18" s="137"/>
      <c r="AK18" s="25"/>
      <c r="AL18" s="26"/>
      <c r="AM18" s="26"/>
      <c r="AN18" s="26"/>
      <c r="AO18" s="28"/>
      <c r="AP18" s="30"/>
      <c r="AQ18" s="26"/>
      <c r="AR18" s="40"/>
    </row>
    <row r="19" spans="1:45" s="4" customFormat="1" ht="15" customHeight="1" x14ac:dyDescent="0.25">
      <c r="A19" s="1"/>
      <c r="B19" s="17" t="s">
        <v>7</v>
      </c>
      <c r="C19" s="18"/>
      <c r="D19" s="16"/>
      <c r="E19" s="19">
        <f t="shared" ref="E19:M19" si="1">SUM(E4:E18)</f>
        <v>367</v>
      </c>
      <c r="F19" s="19">
        <f t="shared" si="1"/>
        <v>15</v>
      </c>
      <c r="G19" s="19">
        <f t="shared" si="1"/>
        <v>171</v>
      </c>
      <c r="H19" s="19">
        <f t="shared" si="1"/>
        <v>380</v>
      </c>
      <c r="I19" s="19">
        <f t="shared" si="1"/>
        <v>1739</v>
      </c>
      <c r="J19" s="19">
        <f t="shared" si="1"/>
        <v>359</v>
      </c>
      <c r="K19" s="19">
        <f t="shared" si="1"/>
        <v>700</v>
      </c>
      <c r="L19" s="19">
        <f t="shared" si="1"/>
        <v>494</v>
      </c>
      <c r="M19" s="19">
        <f t="shared" si="1"/>
        <v>186</v>
      </c>
      <c r="N19" s="34">
        <v>0.60199999999999998</v>
      </c>
      <c r="O19" s="25"/>
      <c r="P19" s="19" t="s">
        <v>53</v>
      </c>
      <c r="Q19" s="19" t="s">
        <v>53</v>
      </c>
      <c r="R19" s="19" t="s">
        <v>53</v>
      </c>
      <c r="S19" s="19" t="s">
        <v>53</v>
      </c>
      <c r="T19" s="25"/>
      <c r="U19" s="19">
        <f t="shared" ref="U19:Y19" si="2">SUM(U4:U18)</f>
        <v>65</v>
      </c>
      <c r="V19" s="19">
        <f t="shared" si="2"/>
        <v>4</v>
      </c>
      <c r="W19" s="19">
        <f t="shared" si="2"/>
        <v>21</v>
      </c>
      <c r="X19" s="19">
        <f t="shared" si="2"/>
        <v>60</v>
      </c>
      <c r="Y19" s="19">
        <f t="shared" si="2"/>
        <v>296</v>
      </c>
      <c r="Z19" s="34">
        <v>0.60799999999999998</v>
      </c>
      <c r="AA19" s="108">
        <f>SUM(AA4:AA18)</f>
        <v>0</v>
      </c>
      <c r="AB19" s="81" t="s">
        <v>53</v>
      </c>
      <c r="AC19" s="81" t="s">
        <v>169</v>
      </c>
      <c r="AD19" s="81" t="s">
        <v>53</v>
      </c>
      <c r="AE19" s="81" t="s">
        <v>53</v>
      </c>
      <c r="AF19" s="25"/>
      <c r="AG19" s="81" t="s">
        <v>170</v>
      </c>
      <c r="AH19" s="81" t="s">
        <v>77</v>
      </c>
      <c r="AI19" s="81" t="s">
        <v>71</v>
      </c>
      <c r="AJ19" s="81" t="s">
        <v>108</v>
      </c>
      <c r="AK19" s="25"/>
      <c r="AL19" s="19">
        <f t="shared" ref="AL19:AQ19" si="3">SUM(AL4:AL18)</f>
        <v>9</v>
      </c>
      <c r="AM19" s="19">
        <f t="shared" si="3"/>
        <v>4</v>
      </c>
      <c r="AN19" s="19">
        <f t="shared" si="3"/>
        <v>0</v>
      </c>
      <c r="AO19" s="19">
        <f t="shared" si="3"/>
        <v>2</v>
      </c>
      <c r="AP19" s="19">
        <f t="shared" si="3"/>
        <v>2</v>
      </c>
      <c r="AQ19" s="19">
        <f t="shared" si="3"/>
        <v>2</v>
      </c>
      <c r="AR19" s="40"/>
    </row>
    <row r="20" spans="1:45" s="4" customFormat="1" ht="15" customHeight="1" x14ac:dyDescent="0.25">
      <c r="A20" s="1"/>
      <c r="B20" s="17" t="s">
        <v>402</v>
      </c>
      <c r="C20" s="18"/>
      <c r="D20" s="16"/>
      <c r="E20" s="18" t="s">
        <v>403</v>
      </c>
      <c r="F20" s="15"/>
      <c r="G20" s="15"/>
      <c r="H20" s="15" t="s">
        <v>221</v>
      </c>
      <c r="I20" s="15" t="s">
        <v>271</v>
      </c>
      <c r="J20" s="15"/>
      <c r="K20" s="15"/>
      <c r="L20" s="15"/>
      <c r="M20" s="15"/>
      <c r="N20" s="100"/>
      <c r="O20" s="25"/>
      <c r="P20" s="23"/>
      <c r="Q20" s="21"/>
      <c r="R20" s="101"/>
      <c r="S20" s="102"/>
      <c r="T20" s="25"/>
      <c r="U20" s="18"/>
      <c r="V20" s="15" t="s">
        <v>404</v>
      </c>
      <c r="W20" s="15"/>
      <c r="X20" s="15" t="s">
        <v>220</v>
      </c>
      <c r="Y20" s="15" t="s">
        <v>387</v>
      </c>
      <c r="Z20" s="16"/>
      <c r="AA20" s="25"/>
      <c r="AB20" s="103"/>
      <c r="AC20" s="104"/>
      <c r="AD20" s="101"/>
      <c r="AE20" s="102"/>
      <c r="AF20" s="25"/>
      <c r="AG20" s="105">
        <v>0.6</v>
      </c>
      <c r="AH20" s="106">
        <v>0.57099999999999995</v>
      </c>
      <c r="AI20" s="106">
        <v>0.33300000000000002</v>
      </c>
      <c r="AJ20" s="107">
        <v>0.5</v>
      </c>
      <c r="AK20" s="25"/>
      <c r="AL20" s="18"/>
      <c r="AM20" s="15"/>
      <c r="AN20" s="15"/>
      <c r="AO20" s="15"/>
      <c r="AP20" s="15"/>
      <c r="AQ20" s="16"/>
      <c r="AR20" s="40"/>
    </row>
    <row r="21" spans="1:45" ht="15" customHeight="1" x14ac:dyDescent="0.25">
      <c r="A21" s="2"/>
      <c r="B21" s="27" t="s">
        <v>2</v>
      </c>
      <c r="C21" s="30"/>
      <c r="D21" s="35">
        <v>1651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45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2"/>
      <c r="B23" s="23" t="s">
        <v>25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36"/>
      <c r="K23" s="19" t="s">
        <v>27</v>
      </c>
      <c r="L23" s="19" t="s">
        <v>28</v>
      </c>
      <c r="M23" s="19" t="s">
        <v>29</v>
      </c>
      <c r="N23" s="19" t="s">
        <v>22</v>
      </c>
      <c r="O23" s="25"/>
      <c r="P23" s="42" t="s">
        <v>380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376</v>
      </c>
      <c r="AH23" s="13"/>
      <c r="AI23" s="13"/>
      <c r="AJ23" s="13"/>
      <c r="AK23" s="13"/>
      <c r="AL23" s="12" t="s">
        <v>377</v>
      </c>
      <c r="AM23" s="13"/>
      <c r="AN23" s="13"/>
      <c r="AO23" s="13"/>
      <c r="AP23" s="13"/>
      <c r="AQ23" s="44"/>
      <c r="AR23" s="40"/>
    </row>
    <row r="24" spans="1:45" ht="15" customHeight="1" x14ac:dyDescent="0.25">
      <c r="A24" s="2"/>
      <c r="B24" s="42" t="s">
        <v>13</v>
      </c>
      <c r="C24" s="13"/>
      <c r="D24" s="44"/>
      <c r="E24" s="26">
        <v>367</v>
      </c>
      <c r="F24" s="26">
        <v>15</v>
      </c>
      <c r="G24" s="26">
        <v>171</v>
      </c>
      <c r="H24" s="26">
        <v>380</v>
      </c>
      <c r="I24" s="26">
        <v>1739</v>
      </c>
      <c r="J24" s="36"/>
      <c r="K24" s="45">
        <v>0.50681198910081748</v>
      </c>
      <c r="L24" s="45">
        <v>1.0354223433242506</v>
      </c>
      <c r="M24" s="45">
        <v>4.73841961852861</v>
      </c>
      <c r="N24" s="33">
        <v>0.60199999999999998</v>
      </c>
      <c r="O24" s="25">
        <v>3443</v>
      </c>
      <c r="P24" s="166" t="s">
        <v>9</v>
      </c>
      <c r="Q24" s="167"/>
      <c r="R24" s="168" t="s">
        <v>121</v>
      </c>
      <c r="S24" s="168"/>
      <c r="T24" s="168"/>
      <c r="U24" s="168"/>
      <c r="V24" s="168"/>
      <c r="W24" s="168"/>
      <c r="X24" s="169" t="s">
        <v>11</v>
      </c>
      <c r="Y24" s="170"/>
      <c r="Z24" s="171" t="s">
        <v>127</v>
      </c>
      <c r="AA24" s="172"/>
      <c r="AB24" s="173"/>
      <c r="AC24" s="169"/>
      <c r="AD24" s="169"/>
      <c r="AE24" s="174"/>
      <c r="AF24" s="25"/>
      <c r="AG24" s="166" t="s">
        <v>9</v>
      </c>
      <c r="AH24" s="168" t="s">
        <v>378</v>
      </c>
      <c r="AI24" s="168"/>
      <c r="AJ24" s="169"/>
      <c r="AK24" s="169"/>
      <c r="AL24" s="178">
        <v>3631</v>
      </c>
      <c r="AM24" s="169"/>
      <c r="AN24" s="179" t="s">
        <v>384</v>
      </c>
      <c r="AO24" s="169"/>
      <c r="AP24" s="169"/>
      <c r="AQ24" s="226"/>
      <c r="AR24" s="40"/>
    </row>
    <row r="25" spans="1:45" ht="15" customHeight="1" x14ac:dyDescent="0.25">
      <c r="A25" s="2"/>
      <c r="B25" s="46" t="s">
        <v>15</v>
      </c>
      <c r="C25" s="47"/>
      <c r="D25" s="48"/>
      <c r="E25" s="26">
        <v>65</v>
      </c>
      <c r="F25" s="26">
        <v>4</v>
      </c>
      <c r="G25" s="26">
        <v>21</v>
      </c>
      <c r="H25" s="26">
        <v>60</v>
      </c>
      <c r="I25" s="26">
        <v>296</v>
      </c>
      <c r="J25" s="36"/>
      <c r="K25" s="45">
        <v>0.38461538461538464</v>
      </c>
      <c r="L25" s="45">
        <v>0.92307692307692313</v>
      </c>
      <c r="M25" s="45">
        <v>4.5538461538461537</v>
      </c>
      <c r="N25" s="33">
        <v>0.60799999999999998</v>
      </c>
      <c r="O25" s="25">
        <v>669.23891146242352</v>
      </c>
      <c r="P25" s="175" t="s">
        <v>57</v>
      </c>
      <c r="Q25" s="176"/>
      <c r="R25" s="177" t="s">
        <v>122</v>
      </c>
      <c r="S25" s="177"/>
      <c r="T25" s="177"/>
      <c r="U25" s="177"/>
      <c r="V25" s="177"/>
      <c r="W25" s="177"/>
      <c r="X25" s="178" t="s">
        <v>64</v>
      </c>
      <c r="Y25" s="179"/>
      <c r="Z25" s="180" t="s">
        <v>128</v>
      </c>
      <c r="AA25" s="181"/>
      <c r="AB25" s="182"/>
      <c r="AC25" s="178"/>
      <c r="AD25" s="178"/>
      <c r="AE25" s="183"/>
      <c r="AF25" s="25"/>
      <c r="AG25" s="175" t="s">
        <v>57</v>
      </c>
      <c r="AH25" s="227" t="s">
        <v>379</v>
      </c>
      <c r="AI25" s="177"/>
      <c r="AJ25" s="178"/>
      <c r="AK25" s="178"/>
      <c r="AL25" s="178">
        <v>3020</v>
      </c>
      <c r="AM25" s="178"/>
      <c r="AN25" s="179" t="s">
        <v>383</v>
      </c>
      <c r="AO25" s="178"/>
      <c r="AP25" s="178"/>
      <c r="AQ25" s="202"/>
      <c r="AR25" s="40"/>
    </row>
    <row r="26" spans="1:45" ht="15" customHeight="1" x14ac:dyDescent="0.25">
      <c r="A26" s="2"/>
      <c r="B26" s="49" t="s">
        <v>16</v>
      </c>
      <c r="C26" s="50"/>
      <c r="D26" s="51"/>
      <c r="E26" s="32">
        <v>4</v>
      </c>
      <c r="F26" s="32">
        <v>0</v>
      </c>
      <c r="G26" s="32">
        <v>1</v>
      </c>
      <c r="H26" s="32">
        <v>4</v>
      </c>
      <c r="I26" s="32"/>
      <c r="J26" s="36"/>
      <c r="K26" s="52">
        <v>0.25</v>
      </c>
      <c r="L26" s="52">
        <v>1</v>
      </c>
      <c r="M26" s="52"/>
      <c r="N26" s="53"/>
      <c r="O26" s="25">
        <v>156</v>
      </c>
      <c r="P26" s="175" t="s">
        <v>58</v>
      </c>
      <c r="Q26" s="176"/>
      <c r="R26" s="177" t="s">
        <v>123</v>
      </c>
      <c r="S26" s="177"/>
      <c r="T26" s="177"/>
      <c r="U26" s="177"/>
      <c r="V26" s="177"/>
      <c r="W26" s="177"/>
      <c r="X26" s="178" t="s">
        <v>124</v>
      </c>
      <c r="Y26" s="179"/>
      <c r="Z26" s="180" t="s">
        <v>129</v>
      </c>
      <c r="AA26" s="181"/>
      <c r="AB26" s="182"/>
      <c r="AC26" s="178"/>
      <c r="AD26" s="178"/>
      <c r="AE26" s="183"/>
      <c r="AF26" s="25"/>
      <c r="AG26" s="175" t="s">
        <v>58</v>
      </c>
      <c r="AH26" s="227" t="s">
        <v>381</v>
      </c>
      <c r="AI26" s="177"/>
      <c r="AJ26" s="178"/>
      <c r="AK26" s="178"/>
      <c r="AL26" s="178">
        <v>1775</v>
      </c>
      <c r="AM26" s="178"/>
      <c r="AN26" s="179" t="s">
        <v>385</v>
      </c>
      <c r="AO26" s="178"/>
      <c r="AP26" s="178"/>
      <c r="AQ26" s="202"/>
      <c r="AR26" s="40"/>
    </row>
    <row r="27" spans="1:45" ht="15" customHeight="1" x14ac:dyDescent="0.25">
      <c r="A27" s="2"/>
      <c r="B27" s="54" t="s">
        <v>26</v>
      </c>
      <c r="C27" s="55"/>
      <c r="D27" s="56"/>
      <c r="E27" s="19">
        <v>436</v>
      </c>
      <c r="F27" s="19">
        <v>19</v>
      </c>
      <c r="G27" s="19">
        <v>193</v>
      </c>
      <c r="H27" s="19">
        <v>444</v>
      </c>
      <c r="I27" s="19">
        <v>2035</v>
      </c>
      <c r="J27" s="36"/>
      <c r="K27" s="57">
        <v>0.48842592592592593</v>
      </c>
      <c r="L27" s="57">
        <v>1.0185185185185186</v>
      </c>
      <c r="M27" s="57">
        <v>4.7106481481481479</v>
      </c>
      <c r="N27" s="34">
        <v>0.60296296296296292</v>
      </c>
      <c r="O27" s="25">
        <v>4268.2389114624239</v>
      </c>
      <c r="P27" s="184" t="s">
        <v>10</v>
      </c>
      <c r="Q27" s="185"/>
      <c r="R27" s="186" t="s">
        <v>125</v>
      </c>
      <c r="S27" s="186"/>
      <c r="T27" s="186"/>
      <c r="U27" s="186"/>
      <c r="V27" s="186"/>
      <c r="W27" s="186"/>
      <c r="X27" s="187" t="s">
        <v>126</v>
      </c>
      <c r="Y27" s="188"/>
      <c r="Z27" s="189" t="s">
        <v>130</v>
      </c>
      <c r="AA27" s="190"/>
      <c r="AB27" s="76"/>
      <c r="AC27" s="187"/>
      <c r="AD27" s="187"/>
      <c r="AE27" s="191"/>
      <c r="AF27" s="25"/>
      <c r="AG27" s="184" t="s">
        <v>10</v>
      </c>
      <c r="AH27" s="228" t="s">
        <v>382</v>
      </c>
      <c r="AI27" s="186"/>
      <c r="AJ27" s="187"/>
      <c r="AK27" s="187"/>
      <c r="AL27" s="187">
        <v>3566</v>
      </c>
      <c r="AM27" s="187"/>
      <c r="AN27" s="188" t="s">
        <v>386</v>
      </c>
      <c r="AO27" s="187"/>
      <c r="AP27" s="187"/>
      <c r="AQ27" s="75"/>
      <c r="AR27" s="40"/>
    </row>
    <row r="28" spans="1:45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5"/>
      <c r="P28" s="36"/>
      <c r="Q28" s="39"/>
      <c r="R28" s="36"/>
      <c r="S28" s="36"/>
      <c r="T28" s="25"/>
      <c r="U28" s="25"/>
      <c r="V28" s="39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8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5" ht="15" customHeight="1" x14ac:dyDescent="0.25">
      <c r="A29" s="2"/>
      <c r="B29" s="36" t="s">
        <v>65</v>
      </c>
      <c r="C29" s="36"/>
      <c r="D29" s="36" t="s">
        <v>131</v>
      </c>
      <c r="E29" s="36"/>
      <c r="F29" s="36"/>
      <c r="G29" s="36"/>
      <c r="H29" s="36"/>
      <c r="I29" s="36"/>
      <c r="J29" s="36"/>
      <c r="K29" s="36"/>
      <c r="L29" s="36"/>
      <c r="M29" s="36" t="s">
        <v>132</v>
      </c>
      <c r="N29" s="39"/>
      <c r="O29" s="25"/>
      <c r="P29" s="25"/>
      <c r="Q29" s="25"/>
      <c r="R29" s="25"/>
      <c r="S29" s="25"/>
      <c r="T29" s="25"/>
      <c r="U29" s="36"/>
      <c r="V29" s="39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5"/>
      <c r="P30" s="25"/>
      <c r="Q30" s="25"/>
      <c r="R30" s="25"/>
      <c r="S30" s="25"/>
      <c r="T30" s="25"/>
      <c r="U30" s="36"/>
      <c r="V30" s="39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36"/>
      <c r="AN30" s="36"/>
      <c r="AO30" s="36"/>
      <c r="AP30" s="36"/>
      <c r="AQ30" s="36"/>
      <c r="AR30" s="40"/>
    </row>
    <row r="31" spans="1:45" ht="15" customHeight="1" x14ac:dyDescent="0.2">
      <c r="A31" s="2"/>
      <c r="B31" s="195" t="s">
        <v>223</v>
      </c>
      <c r="C31" s="63"/>
      <c r="D31" s="63"/>
      <c r="E31" s="63"/>
      <c r="F31" s="63" t="s">
        <v>224</v>
      </c>
      <c r="G31" s="63" t="s">
        <v>3</v>
      </c>
      <c r="H31" s="63" t="s">
        <v>5</v>
      </c>
      <c r="I31" s="63" t="s">
        <v>6</v>
      </c>
      <c r="J31" s="63" t="s">
        <v>225</v>
      </c>
      <c r="K31" s="196" t="s">
        <v>17</v>
      </c>
      <c r="L31" s="36"/>
      <c r="M31" s="197" t="s">
        <v>226</v>
      </c>
      <c r="N31" s="64"/>
      <c r="O31" s="64"/>
      <c r="P31" s="63" t="s">
        <v>3</v>
      </c>
      <c r="Q31" s="63" t="s">
        <v>5</v>
      </c>
      <c r="R31" s="63" t="s">
        <v>6</v>
      </c>
      <c r="S31" s="63" t="s">
        <v>225</v>
      </c>
      <c r="T31" s="64"/>
      <c r="U31" s="196" t="s">
        <v>17</v>
      </c>
      <c r="V31" s="36"/>
      <c r="W31" s="197" t="s">
        <v>294</v>
      </c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198"/>
      <c r="AI31" s="195" t="s">
        <v>388</v>
      </c>
      <c r="AJ31" s="63"/>
      <c r="AK31" s="65"/>
      <c r="AL31" s="221" t="s">
        <v>389</v>
      </c>
      <c r="AM31" s="64"/>
      <c r="AN31" s="65" t="s">
        <v>390</v>
      </c>
      <c r="AO31" s="64"/>
      <c r="AP31" s="63" t="s">
        <v>391</v>
      </c>
      <c r="AQ31" s="88"/>
      <c r="AR31" s="25"/>
      <c r="AS31" s="25"/>
    </row>
    <row r="32" spans="1:45" ht="15" customHeight="1" x14ac:dyDescent="0.2">
      <c r="A32" s="2"/>
      <c r="B32" s="182">
        <v>1985</v>
      </c>
      <c r="C32" s="178" t="s">
        <v>109</v>
      </c>
      <c r="D32" s="177" t="s">
        <v>110</v>
      </c>
      <c r="E32" s="178"/>
      <c r="F32" s="178">
        <v>19</v>
      </c>
      <c r="G32" s="178">
        <v>12</v>
      </c>
      <c r="H32" s="216">
        <f t="shared" ref="H32:H45" si="4">PRODUCT((F4+G4)/E4)</f>
        <v>1.0833333333333333</v>
      </c>
      <c r="I32" s="199">
        <f t="shared" ref="I32:I45" si="5">PRODUCT(H4/E4)</f>
        <v>0.33333333333333331</v>
      </c>
      <c r="J32" s="199">
        <f t="shared" ref="J32:J45" si="6">PRODUCT(F4+G4+H4)/E4</f>
        <v>1.4166666666666667</v>
      </c>
      <c r="K32" s="200">
        <f t="shared" ref="K32:K45" si="7">PRODUCT(I4/E4)</f>
        <v>3.25</v>
      </c>
      <c r="L32" s="39"/>
      <c r="M32" s="193" t="s">
        <v>227</v>
      </c>
      <c r="N32" s="178"/>
      <c r="O32" s="178">
        <v>21</v>
      </c>
      <c r="P32" s="215" t="s">
        <v>352</v>
      </c>
      <c r="Q32" s="215" t="s">
        <v>318</v>
      </c>
      <c r="R32" s="215" t="s">
        <v>331</v>
      </c>
      <c r="S32" s="215" t="s">
        <v>341</v>
      </c>
      <c r="T32" s="201"/>
      <c r="U32" s="202" t="s">
        <v>311</v>
      </c>
      <c r="V32" s="39"/>
      <c r="W32" s="193" t="s">
        <v>228</v>
      </c>
      <c r="X32" s="179"/>
      <c r="Y32" s="179"/>
      <c r="Z32" s="177"/>
      <c r="AA32" s="177"/>
      <c r="AB32" s="177"/>
      <c r="AC32" s="177"/>
      <c r="AD32" s="177"/>
      <c r="AE32" s="177"/>
      <c r="AF32" s="177"/>
      <c r="AG32" s="194"/>
      <c r="AH32" s="180"/>
      <c r="AI32" s="182">
        <v>1994</v>
      </c>
      <c r="AJ32" s="229" t="s">
        <v>394</v>
      </c>
      <c r="AK32" s="230"/>
      <c r="AL32" s="235">
        <v>1134.3</v>
      </c>
      <c r="AM32" s="192"/>
      <c r="AN32" s="232">
        <v>154.69999999999999</v>
      </c>
      <c r="AO32" s="178"/>
      <c r="AP32" s="178">
        <v>1</v>
      </c>
      <c r="AQ32" s="183"/>
      <c r="AR32" s="25"/>
      <c r="AS32" s="25"/>
    </row>
    <row r="33" spans="1:45" ht="15" customHeight="1" x14ac:dyDescent="0.2">
      <c r="A33" s="2"/>
      <c r="B33" s="182">
        <v>1986</v>
      </c>
      <c r="C33" s="178" t="s">
        <v>63</v>
      </c>
      <c r="D33" s="177" t="s">
        <v>110</v>
      </c>
      <c r="E33" s="178"/>
      <c r="F33" s="178">
        <v>20</v>
      </c>
      <c r="G33" s="178">
        <v>12</v>
      </c>
      <c r="H33" s="199">
        <f t="shared" si="4"/>
        <v>0.16666666666666666</v>
      </c>
      <c r="I33" s="199">
        <f t="shared" si="5"/>
        <v>0.41666666666666669</v>
      </c>
      <c r="J33" s="199">
        <f t="shared" si="6"/>
        <v>0.58333333333333337</v>
      </c>
      <c r="K33" s="200">
        <f t="shared" si="7"/>
        <v>1.5833333333333333</v>
      </c>
      <c r="L33" s="39"/>
      <c r="M33" s="193" t="s">
        <v>229</v>
      </c>
      <c r="N33" s="178"/>
      <c r="O33" s="178"/>
      <c r="P33" s="215" t="s">
        <v>353</v>
      </c>
      <c r="Q33" s="215" t="s">
        <v>319</v>
      </c>
      <c r="R33" s="215" t="s">
        <v>332</v>
      </c>
      <c r="S33" s="215" t="s">
        <v>342</v>
      </c>
      <c r="T33" s="201"/>
      <c r="U33" s="202" t="s">
        <v>312</v>
      </c>
      <c r="V33" s="39"/>
      <c r="W33" s="203" t="s">
        <v>296</v>
      </c>
      <c r="X33" s="179"/>
      <c r="Y33" s="179" t="s">
        <v>298</v>
      </c>
      <c r="Z33" s="212"/>
      <c r="AA33" s="212"/>
      <c r="AB33" s="212"/>
      <c r="AC33" s="212"/>
      <c r="AD33" s="212"/>
      <c r="AE33" s="212"/>
      <c r="AF33" s="212"/>
      <c r="AG33" s="212" t="s">
        <v>299</v>
      </c>
      <c r="AH33" s="183"/>
      <c r="AI33" s="182">
        <v>1995</v>
      </c>
      <c r="AJ33" s="229" t="s">
        <v>395</v>
      </c>
      <c r="AK33" s="230"/>
      <c r="AL33" s="235">
        <v>1263.7</v>
      </c>
      <c r="AM33" s="179"/>
      <c r="AN33" s="232">
        <f>PRODUCT(AL33-AL32)</f>
        <v>129.40000000000009</v>
      </c>
      <c r="AO33" s="179"/>
      <c r="AP33" s="178"/>
      <c r="AQ33" s="233"/>
      <c r="AR33" s="25"/>
      <c r="AS33" s="25"/>
    </row>
    <row r="34" spans="1:45" ht="15" customHeight="1" x14ac:dyDescent="0.2">
      <c r="A34" s="2"/>
      <c r="B34" s="182">
        <v>1987</v>
      </c>
      <c r="C34" s="178" t="s">
        <v>111</v>
      </c>
      <c r="D34" s="177" t="s">
        <v>110</v>
      </c>
      <c r="E34" s="178"/>
      <c r="F34" s="178">
        <v>21</v>
      </c>
      <c r="G34" s="178">
        <v>21</v>
      </c>
      <c r="H34" s="199">
        <f t="shared" si="4"/>
        <v>0.52380952380952384</v>
      </c>
      <c r="I34" s="199">
        <f t="shared" si="5"/>
        <v>0.38095238095238093</v>
      </c>
      <c r="J34" s="199">
        <f t="shared" si="6"/>
        <v>0.90476190476190477</v>
      </c>
      <c r="K34" s="200">
        <f t="shared" si="7"/>
        <v>3</v>
      </c>
      <c r="L34" s="39"/>
      <c r="M34" s="193" t="s">
        <v>231</v>
      </c>
      <c r="N34" s="178"/>
      <c r="O34" s="178"/>
      <c r="P34" s="215" t="s">
        <v>354</v>
      </c>
      <c r="Q34" s="215" t="s">
        <v>320</v>
      </c>
      <c r="R34" s="215" t="s">
        <v>333</v>
      </c>
      <c r="S34" s="215" t="s">
        <v>343</v>
      </c>
      <c r="T34" s="201"/>
      <c r="U34" s="202" t="s">
        <v>313</v>
      </c>
      <c r="V34" s="39"/>
      <c r="W34" s="203" t="s">
        <v>230</v>
      </c>
      <c r="X34" s="179"/>
      <c r="Y34" s="179" t="s">
        <v>300</v>
      </c>
      <c r="Z34" s="177"/>
      <c r="AA34" s="177"/>
      <c r="AB34" s="177"/>
      <c r="AC34" s="179"/>
      <c r="AD34" s="177"/>
      <c r="AE34" s="177"/>
      <c r="AF34" s="177"/>
      <c r="AG34" s="177" t="s">
        <v>267</v>
      </c>
      <c r="AH34" s="183"/>
      <c r="AI34" s="182">
        <v>1996</v>
      </c>
      <c r="AJ34" s="229" t="s">
        <v>258</v>
      </c>
      <c r="AK34" s="230"/>
      <c r="AL34" s="235">
        <v>1379.3</v>
      </c>
      <c r="AM34" s="179"/>
      <c r="AN34" s="232">
        <f t="shared" ref="AN34:AN37" si="8">PRODUCT(AL34-AL33)</f>
        <v>115.59999999999991</v>
      </c>
      <c r="AO34" s="179"/>
      <c r="AP34" s="178">
        <v>2</v>
      </c>
      <c r="AQ34" s="233"/>
      <c r="AR34" s="25"/>
      <c r="AS34" s="25"/>
    </row>
    <row r="35" spans="1:45" ht="15" customHeight="1" x14ac:dyDescent="0.2">
      <c r="A35" s="2"/>
      <c r="B35" s="182">
        <v>1988</v>
      </c>
      <c r="C35" s="178" t="s">
        <v>112</v>
      </c>
      <c r="D35" s="177" t="s">
        <v>110</v>
      </c>
      <c r="E35" s="178"/>
      <c r="F35" s="178">
        <v>22</v>
      </c>
      <c r="G35" s="178">
        <v>21</v>
      </c>
      <c r="H35" s="199">
        <f t="shared" si="4"/>
        <v>0.47619047619047616</v>
      </c>
      <c r="I35" s="199">
        <f t="shared" si="5"/>
        <v>0.90476190476190477</v>
      </c>
      <c r="J35" s="199">
        <f t="shared" si="6"/>
        <v>1.3809523809523809</v>
      </c>
      <c r="K35" s="200">
        <f t="shared" si="7"/>
        <v>3.2380952380952381</v>
      </c>
      <c r="L35" s="39"/>
      <c r="M35" s="193" t="s">
        <v>232</v>
      </c>
      <c r="N35" s="178"/>
      <c r="O35" s="178"/>
      <c r="P35" s="215" t="s">
        <v>355</v>
      </c>
      <c r="Q35" s="215" t="s">
        <v>321</v>
      </c>
      <c r="R35" s="215" t="s">
        <v>334</v>
      </c>
      <c r="S35" s="215" t="s">
        <v>344</v>
      </c>
      <c r="T35" s="201"/>
      <c r="U35" s="202" t="s">
        <v>314</v>
      </c>
      <c r="V35" s="39"/>
      <c r="W35" s="193"/>
      <c r="X35" s="179"/>
      <c r="Y35" s="179"/>
      <c r="Z35" s="177"/>
      <c r="AA35" s="177"/>
      <c r="AB35" s="177"/>
      <c r="AC35" s="177"/>
      <c r="AD35" s="177"/>
      <c r="AE35" s="177"/>
      <c r="AF35" s="177"/>
      <c r="AG35" s="194"/>
      <c r="AH35" s="180"/>
      <c r="AI35" s="182">
        <v>1997</v>
      </c>
      <c r="AJ35" s="229" t="s">
        <v>279</v>
      </c>
      <c r="AK35" s="230"/>
      <c r="AL35" s="235">
        <v>1459</v>
      </c>
      <c r="AM35" s="179"/>
      <c r="AN35" s="232">
        <f t="shared" si="8"/>
        <v>79.700000000000045</v>
      </c>
      <c r="AO35" s="179"/>
      <c r="AP35" s="178"/>
      <c r="AQ35" s="233"/>
      <c r="AR35" s="25"/>
      <c r="AS35" s="25"/>
    </row>
    <row r="36" spans="1:45" ht="15" customHeight="1" x14ac:dyDescent="0.2">
      <c r="A36" s="2"/>
      <c r="B36" s="182">
        <v>1989</v>
      </c>
      <c r="C36" s="178" t="s">
        <v>112</v>
      </c>
      <c r="D36" s="177" t="s">
        <v>110</v>
      </c>
      <c r="E36" s="178"/>
      <c r="F36" s="178">
        <v>23</v>
      </c>
      <c r="G36" s="178">
        <v>22</v>
      </c>
      <c r="H36" s="199">
        <f t="shared" si="4"/>
        <v>0.54545454545454541</v>
      </c>
      <c r="I36" s="199">
        <f t="shared" si="5"/>
        <v>1.3636363636363635</v>
      </c>
      <c r="J36" s="199">
        <f t="shared" si="6"/>
        <v>1.9090909090909092</v>
      </c>
      <c r="K36" s="200">
        <f t="shared" si="7"/>
        <v>4.7727272727272725</v>
      </c>
      <c r="L36" s="39"/>
      <c r="M36" s="193" t="s">
        <v>233</v>
      </c>
      <c r="N36" s="178"/>
      <c r="O36" s="178"/>
      <c r="P36" s="215" t="s">
        <v>356</v>
      </c>
      <c r="Q36" s="215" t="s">
        <v>322</v>
      </c>
      <c r="R36" s="215" t="s">
        <v>335</v>
      </c>
      <c r="S36" s="215" t="s">
        <v>345</v>
      </c>
      <c r="T36" s="201"/>
      <c r="U36" s="202" t="s">
        <v>315</v>
      </c>
      <c r="V36" s="39"/>
      <c r="W36" s="203" t="s">
        <v>297</v>
      </c>
      <c r="X36" s="179"/>
      <c r="Y36" s="179"/>
      <c r="Z36" s="177"/>
      <c r="AA36" s="177"/>
      <c r="AB36" s="177"/>
      <c r="AC36" s="179"/>
      <c r="AD36" s="177"/>
      <c r="AE36" s="177"/>
      <c r="AF36" s="177"/>
      <c r="AG36" s="179"/>
      <c r="AH36" s="183"/>
      <c r="AI36" s="182">
        <v>1998</v>
      </c>
      <c r="AJ36" s="229" t="s">
        <v>396</v>
      </c>
      <c r="AK36" s="230"/>
      <c r="AL36" s="235">
        <v>1551.3</v>
      </c>
      <c r="AM36" s="179"/>
      <c r="AN36" s="232">
        <f t="shared" si="8"/>
        <v>92.299999999999955</v>
      </c>
      <c r="AO36" s="179"/>
      <c r="AP36" s="178"/>
      <c r="AQ36" s="233"/>
      <c r="AR36" s="25"/>
      <c r="AS36" s="25"/>
    </row>
    <row r="37" spans="1:45" ht="15" customHeight="1" x14ac:dyDescent="0.2">
      <c r="A37" s="2"/>
      <c r="B37" s="182">
        <v>1990</v>
      </c>
      <c r="C37" s="178" t="s">
        <v>113</v>
      </c>
      <c r="D37" s="177" t="s">
        <v>110</v>
      </c>
      <c r="E37" s="178"/>
      <c r="F37" s="178">
        <v>24</v>
      </c>
      <c r="G37" s="178">
        <v>24</v>
      </c>
      <c r="H37" s="199">
        <f t="shared" si="4"/>
        <v>0.83333333333333337</v>
      </c>
      <c r="I37" s="199">
        <f t="shared" si="5"/>
        <v>1.3333333333333333</v>
      </c>
      <c r="J37" s="199">
        <f t="shared" si="6"/>
        <v>2.1666666666666665</v>
      </c>
      <c r="K37" s="200">
        <f t="shared" si="7"/>
        <v>5.541666666666667</v>
      </c>
      <c r="L37" s="39"/>
      <c r="M37" s="193" t="s">
        <v>234</v>
      </c>
      <c r="N37" s="178"/>
      <c r="O37" s="178"/>
      <c r="P37" s="215" t="s">
        <v>357</v>
      </c>
      <c r="Q37" s="215" t="s">
        <v>323</v>
      </c>
      <c r="R37" s="215" t="s">
        <v>336</v>
      </c>
      <c r="S37" s="215" t="s">
        <v>313</v>
      </c>
      <c r="T37" s="201"/>
      <c r="U37" s="202" t="s">
        <v>316</v>
      </c>
      <c r="V37" s="39"/>
      <c r="W37" s="203" t="s">
        <v>296</v>
      </c>
      <c r="X37" s="212"/>
      <c r="Y37" s="213" t="s">
        <v>303</v>
      </c>
      <c r="Z37" s="212"/>
      <c r="AA37" s="212"/>
      <c r="AB37" s="212"/>
      <c r="AC37" s="212"/>
      <c r="AD37" s="212"/>
      <c r="AE37" s="212"/>
      <c r="AF37" s="212"/>
      <c r="AG37" s="213" t="s">
        <v>301</v>
      </c>
      <c r="AH37" s="200">
        <v>1.0869565217391304</v>
      </c>
      <c r="AI37" s="182">
        <v>1999</v>
      </c>
      <c r="AJ37" s="229" t="s">
        <v>266</v>
      </c>
      <c r="AK37" s="230"/>
      <c r="AL37" s="235">
        <v>1651</v>
      </c>
      <c r="AM37" s="179"/>
      <c r="AN37" s="232">
        <f t="shared" si="8"/>
        <v>99.700000000000045</v>
      </c>
      <c r="AO37" s="179"/>
      <c r="AP37" s="178">
        <v>3</v>
      </c>
      <c r="AQ37" s="233"/>
      <c r="AR37" s="25"/>
      <c r="AS37" s="25"/>
    </row>
    <row r="38" spans="1:45" ht="15" customHeight="1" x14ac:dyDescent="0.2">
      <c r="A38" s="2"/>
      <c r="B38" s="182">
        <v>1991</v>
      </c>
      <c r="C38" s="178" t="s">
        <v>114</v>
      </c>
      <c r="D38" s="177" t="s">
        <v>110</v>
      </c>
      <c r="E38" s="178"/>
      <c r="F38" s="178">
        <v>25</v>
      </c>
      <c r="G38" s="178">
        <v>26</v>
      </c>
      <c r="H38" s="199">
        <f t="shared" si="4"/>
        <v>0.46153846153846156</v>
      </c>
      <c r="I38" s="199">
        <f t="shared" si="5"/>
        <v>1.2307692307692308</v>
      </c>
      <c r="J38" s="199">
        <f t="shared" si="6"/>
        <v>1.6923076923076923</v>
      </c>
      <c r="K38" s="200">
        <f t="shared" si="7"/>
        <v>5.1923076923076925</v>
      </c>
      <c r="L38" s="39"/>
      <c r="M38" s="193" t="s">
        <v>235</v>
      </c>
      <c r="N38" s="178"/>
      <c r="O38" s="178"/>
      <c r="P38" s="215" t="s">
        <v>358</v>
      </c>
      <c r="Q38" s="215" t="s">
        <v>324</v>
      </c>
      <c r="R38" s="215" t="s">
        <v>337</v>
      </c>
      <c r="S38" s="215" t="s">
        <v>346</v>
      </c>
      <c r="T38" s="201"/>
      <c r="U38" s="202" t="s">
        <v>282</v>
      </c>
      <c r="V38" s="39"/>
      <c r="W38" s="203" t="s">
        <v>230</v>
      </c>
      <c r="X38" s="212"/>
      <c r="Y38" s="214" t="s">
        <v>304</v>
      </c>
      <c r="Z38" s="212"/>
      <c r="AA38" s="212"/>
      <c r="AB38" s="212"/>
      <c r="AC38" s="212"/>
      <c r="AD38" s="212"/>
      <c r="AE38" s="212"/>
      <c r="AF38" s="212"/>
      <c r="AG38" s="213" t="s">
        <v>302</v>
      </c>
      <c r="AH38" s="200">
        <v>1.0526315789473684</v>
      </c>
      <c r="AI38" s="182" t="s">
        <v>392</v>
      </c>
      <c r="AJ38" s="229"/>
      <c r="AK38" s="230"/>
      <c r="AL38" s="231"/>
      <c r="AM38" s="179"/>
      <c r="AN38" s="232"/>
      <c r="AO38" s="179"/>
      <c r="AP38" s="178"/>
      <c r="AQ38" s="233"/>
      <c r="AR38" s="25"/>
      <c r="AS38" s="25"/>
    </row>
    <row r="39" spans="1:45" ht="15" customHeight="1" x14ac:dyDescent="0.2">
      <c r="A39" s="2"/>
      <c r="B39" s="182">
        <v>1992</v>
      </c>
      <c r="C39" s="178" t="s">
        <v>109</v>
      </c>
      <c r="D39" s="177" t="s">
        <v>110</v>
      </c>
      <c r="E39" s="178"/>
      <c r="F39" s="178">
        <v>26</v>
      </c>
      <c r="G39" s="178">
        <v>25</v>
      </c>
      <c r="H39" s="199">
        <f t="shared" si="4"/>
        <v>0.72</v>
      </c>
      <c r="I39" s="216">
        <f t="shared" si="5"/>
        <v>1.48</v>
      </c>
      <c r="J39" s="216">
        <f t="shared" si="6"/>
        <v>2.2000000000000002</v>
      </c>
      <c r="K39" s="200">
        <f t="shared" si="7"/>
        <v>5.48</v>
      </c>
      <c r="L39" s="39"/>
      <c r="M39" s="193" t="s">
        <v>236</v>
      </c>
      <c r="N39" s="178"/>
      <c r="O39" s="178"/>
      <c r="P39" s="215" t="s">
        <v>359</v>
      </c>
      <c r="Q39" s="215" t="s">
        <v>325</v>
      </c>
      <c r="R39" s="215" t="s">
        <v>338</v>
      </c>
      <c r="S39" s="215" t="s">
        <v>347</v>
      </c>
      <c r="T39" s="201"/>
      <c r="U39" s="202" t="s">
        <v>270</v>
      </c>
      <c r="V39" s="39"/>
      <c r="W39" s="193"/>
      <c r="X39" s="179"/>
      <c r="Y39" s="179"/>
      <c r="Z39" s="177"/>
      <c r="AA39" s="177"/>
      <c r="AB39" s="177"/>
      <c r="AC39" s="177"/>
      <c r="AD39" s="177"/>
      <c r="AE39" s="177"/>
      <c r="AF39" s="177"/>
      <c r="AG39" s="194"/>
      <c r="AH39" s="180"/>
      <c r="AI39" s="182">
        <v>2022</v>
      </c>
      <c r="AJ39" s="229" t="s">
        <v>350</v>
      </c>
      <c r="AK39" s="230"/>
      <c r="AL39" s="235">
        <v>1651</v>
      </c>
      <c r="AM39" s="179"/>
      <c r="AN39" s="232"/>
      <c r="AO39" s="179"/>
      <c r="AP39" s="178"/>
      <c r="AQ39" s="233"/>
      <c r="AR39" s="25"/>
      <c r="AS39" s="25"/>
    </row>
    <row r="40" spans="1:45" ht="15" customHeight="1" x14ac:dyDescent="0.2">
      <c r="A40" s="2"/>
      <c r="B40" s="182">
        <v>1993</v>
      </c>
      <c r="C40" s="178" t="s">
        <v>63</v>
      </c>
      <c r="D40" s="177" t="s">
        <v>110</v>
      </c>
      <c r="E40" s="178"/>
      <c r="F40" s="178">
        <v>27</v>
      </c>
      <c r="G40" s="178">
        <v>28</v>
      </c>
      <c r="H40" s="199">
        <f t="shared" si="4"/>
        <v>0.4642857142857143</v>
      </c>
      <c r="I40" s="199">
        <f t="shared" si="5"/>
        <v>1.4642857142857142</v>
      </c>
      <c r="J40" s="199">
        <f t="shared" si="6"/>
        <v>1.9285714285714286</v>
      </c>
      <c r="K40" s="200">
        <f t="shared" si="7"/>
        <v>5.4642857142857144</v>
      </c>
      <c r="L40" s="39"/>
      <c r="M40" s="193" t="s">
        <v>237</v>
      </c>
      <c r="N40" s="178"/>
      <c r="O40" s="178"/>
      <c r="P40" s="215" t="s">
        <v>360</v>
      </c>
      <c r="Q40" s="215" t="s">
        <v>326</v>
      </c>
      <c r="R40" s="215" t="s">
        <v>339</v>
      </c>
      <c r="S40" s="215" t="s">
        <v>348</v>
      </c>
      <c r="T40" s="201"/>
      <c r="U40" s="202" t="s">
        <v>219</v>
      </c>
      <c r="V40" s="39"/>
      <c r="W40" s="181" t="s">
        <v>307</v>
      </c>
      <c r="X40" s="179"/>
      <c r="Y40" s="179"/>
      <c r="Z40" s="177"/>
      <c r="AA40" s="177"/>
      <c r="AB40" s="177"/>
      <c r="AC40" s="177"/>
      <c r="AD40" s="177"/>
      <c r="AE40" s="177"/>
      <c r="AF40" s="177"/>
      <c r="AG40" s="194"/>
      <c r="AH40" s="180"/>
      <c r="AI40" s="178"/>
      <c r="AJ40" s="178"/>
      <c r="AK40" s="178"/>
      <c r="AL40" s="194"/>
      <c r="AM40" s="177"/>
      <c r="AN40" s="177"/>
      <c r="AO40" s="177"/>
      <c r="AP40" s="177"/>
      <c r="AQ40" s="183"/>
      <c r="AR40" s="25"/>
      <c r="AS40" s="25"/>
    </row>
    <row r="41" spans="1:45" ht="15" customHeight="1" x14ac:dyDescent="0.2">
      <c r="A41" s="2"/>
      <c r="B41" s="182">
        <v>1994</v>
      </c>
      <c r="C41" s="178" t="s">
        <v>63</v>
      </c>
      <c r="D41" s="177" t="s">
        <v>110</v>
      </c>
      <c r="E41" s="178"/>
      <c r="F41" s="178">
        <v>28</v>
      </c>
      <c r="G41" s="178">
        <v>34</v>
      </c>
      <c r="H41" s="199">
        <f t="shared" si="4"/>
        <v>0.6470588235294118</v>
      </c>
      <c r="I41" s="199">
        <f t="shared" si="5"/>
        <v>1.1470588235294117</v>
      </c>
      <c r="J41" s="199">
        <f t="shared" si="6"/>
        <v>1.7941176470588236</v>
      </c>
      <c r="K41" s="200">
        <f t="shared" si="7"/>
        <v>5.7058823529411766</v>
      </c>
      <c r="L41" s="39"/>
      <c r="M41" s="193" t="s">
        <v>238</v>
      </c>
      <c r="N41" s="178"/>
      <c r="O41" s="178"/>
      <c r="P41" s="215" t="s">
        <v>361</v>
      </c>
      <c r="Q41" s="215" t="s">
        <v>327</v>
      </c>
      <c r="R41" s="215" t="s">
        <v>273</v>
      </c>
      <c r="S41" s="215" t="s">
        <v>349</v>
      </c>
      <c r="T41" s="201"/>
      <c r="U41" s="202" t="s">
        <v>255</v>
      </c>
      <c r="V41" s="39"/>
      <c r="W41" s="203" t="s">
        <v>308</v>
      </c>
      <c r="X41" s="179"/>
      <c r="Y41" s="213" t="s">
        <v>309</v>
      </c>
      <c r="Z41" s="212"/>
      <c r="AA41" s="212"/>
      <c r="AB41" s="212"/>
      <c r="AC41" s="212"/>
      <c r="AD41" s="212"/>
      <c r="AE41" s="212"/>
      <c r="AF41" s="212"/>
      <c r="AG41" s="213" t="s">
        <v>306</v>
      </c>
      <c r="AH41" s="200">
        <v>1.567398119122257</v>
      </c>
      <c r="AI41" s="90" t="s">
        <v>393</v>
      </c>
      <c r="AJ41" s="65"/>
      <c r="AK41" s="65"/>
      <c r="AL41" s="221"/>
      <c r="AM41" s="221"/>
      <c r="AN41" s="221"/>
      <c r="AO41" s="64"/>
      <c r="AP41" s="63"/>
      <c r="AQ41" s="88"/>
      <c r="AR41" s="25"/>
      <c r="AS41" s="25"/>
    </row>
    <row r="42" spans="1:45" ht="15" customHeight="1" x14ac:dyDescent="0.2">
      <c r="A42" s="2"/>
      <c r="B42" s="182">
        <v>1995</v>
      </c>
      <c r="C42" s="178" t="s">
        <v>117</v>
      </c>
      <c r="D42" s="177" t="s">
        <v>110</v>
      </c>
      <c r="E42" s="178"/>
      <c r="F42" s="178">
        <v>29</v>
      </c>
      <c r="G42" s="178">
        <v>29</v>
      </c>
      <c r="H42" s="199">
        <f t="shared" si="4"/>
        <v>0.37931034482758619</v>
      </c>
      <c r="I42" s="199">
        <f t="shared" si="5"/>
        <v>0.96551724137931039</v>
      </c>
      <c r="J42" s="199">
        <f t="shared" si="6"/>
        <v>1.3448275862068966</v>
      </c>
      <c r="K42" s="217">
        <f t="shared" si="7"/>
        <v>6.1379310344827589</v>
      </c>
      <c r="L42" s="39"/>
      <c r="M42" s="193" t="s">
        <v>239</v>
      </c>
      <c r="N42" s="178"/>
      <c r="O42" s="178"/>
      <c r="P42" s="215" t="s">
        <v>362</v>
      </c>
      <c r="Q42" s="215" t="s">
        <v>328</v>
      </c>
      <c r="R42" s="215" t="s">
        <v>258</v>
      </c>
      <c r="S42" s="215" t="s">
        <v>290</v>
      </c>
      <c r="T42" s="201"/>
      <c r="U42" s="202" t="s">
        <v>317</v>
      </c>
      <c r="V42" s="39"/>
      <c r="W42" s="193"/>
      <c r="X42" s="179"/>
      <c r="Y42" s="179"/>
      <c r="Z42" s="177"/>
      <c r="AA42" s="177"/>
      <c r="AB42" s="177"/>
      <c r="AC42" s="177"/>
      <c r="AD42" s="177"/>
      <c r="AE42" s="177"/>
      <c r="AF42" s="177"/>
      <c r="AG42" s="194"/>
      <c r="AH42" s="180"/>
      <c r="AI42" s="234">
        <v>36029</v>
      </c>
      <c r="AJ42" s="192" t="s">
        <v>401</v>
      </c>
      <c r="AK42" s="178"/>
      <c r="AL42" s="194"/>
      <c r="AM42" s="179"/>
      <c r="AN42" s="178">
        <v>2</v>
      </c>
      <c r="AO42" s="178"/>
      <c r="AP42" s="178"/>
      <c r="AQ42" s="183"/>
      <c r="AR42" s="25"/>
      <c r="AS42" s="25"/>
    </row>
    <row r="43" spans="1:45" ht="15" customHeight="1" x14ac:dyDescent="0.2">
      <c r="A43" s="2"/>
      <c r="B43" s="182">
        <v>1996</v>
      </c>
      <c r="C43" s="178" t="s">
        <v>118</v>
      </c>
      <c r="D43" s="177" t="s">
        <v>110</v>
      </c>
      <c r="E43" s="178"/>
      <c r="F43" s="178">
        <v>30</v>
      </c>
      <c r="G43" s="178">
        <v>29</v>
      </c>
      <c r="H43" s="199">
        <f t="shared" si="4"/>
        <v>0.37931034482758619</v>
      </c>
      <c r="I43" s="199">
        <f t="shared" si="5"/>
        <v>0.7931034482758621</v>
      </c>
      <c r="J43" s="199">
        <f t="shared" si="6"/>
        <v>1.1724137931034482</v>
      </c>
      <c r="K43" s="200">
        <f t="shared" si="7"/>
        <v>5.2413793103448274</v>
      </c>
      <c r="L43" s="39"/>
      <c r="M43" s="193" t="s">
        <v>241</v>
      </c>
      <c r="N43" s="178"/>
      <c r="O43" s="178"/>
      <c r="P43" s="215" t="s">
        <v>272</v>
      </c>
      <c r="Q43" s="215" t="s">
        <v>329</v>
      </c>
      <c r="R43" s="215" t="s">
        <v>340</v>
      </c>
      <c r="S43" s="215" t="s">
        <v>350</v>
      </c>
      <c r="T43" s="201"/>
      <c r="U43" s="202" t="s">
        <v>210</v>
      </c>
      <c r="V43" s="39"/>
      <c r="W43" s="193" t="s">
        <v>240</v>
      </c>
      <c r="X43" s="179"/>
      <c r="Y43" s="179"/>
      <c r="Z43" s="177"/>
      <c r="AA43" s="177"/>
      <c r="AB43" s="177"/>
      <c r="AC43" s="177"/>
      <c r="AD43" s="177"/>
      <c r="AE43" s="177"/>
      <c r="AF43" s="177"/>
      <c r="AG43" s="194"/>
      <c r="AH43" s="180"/>
      <c r="AI43" s="175"/>
      <c r="AJ43" s="177"/>
      <c r="AK43" s="177"/>
      <c r="AL43" s="222"/>
      <c r="AM43" s="222"/>
      <c r="AN43" s="222"/>
      <c r="AO43" s="194"/>
      <c r="AP43" s="177"/>
      <c r="AQ43" s="183"/>
      <c r="AR43" s="25"/>
      <c r="AS43" s="25"/>
    </row>
    <row r="44" spans="1:45" ht="15" customHeight="1" x14ac:dyDescent="0.2">
      <c r="A44" s="2"/>
      <c r="B44" s="182">
        <v>1997</v>
      </c>
      <c r="C44" s="178" t="s">
        <v>113</v>
      </c>
      <c r="D44" s="177" t="s">
        <v>119</v>
      </c>
      <c r="E44" s="178"/>
      <c r="F44" s="178">
        <v>31</v>
      </c>
      <c r="G44" s="178">
        <v>28</v>
      </c>
      <c r="H44" s="199">
        <f t="shared" si="4"/>
        <v>0.21428571428571427</v>
      </c>
      <c r="I44" s="199">
        <f t="shared" si="5"/>
        <v>1.1428571428571428</v>
      </c>
      <c r="J44" s="199">
        <f t="shared" si="6"/>
        <v>1.3571428571428572</v>
      </c>
      <c r="K44" s="200">
        <f t="shared" si="7"/>
        <v>3.6785714285714284</v>
      </c>
      <c r="L44" s="39"/>
      <c r="M44" s="193" t="s">
        <v>242</v>
      </c>
      <c r="N44" s="178"/>
      <c r="O44" s="178"/>
      <c r="P44" s="215" t="s">
        <v>340</v>
      </c>
      <c r="Q44" s="215" t="s">
        <v>330</v>
      </c>
      <c r="R44" s="215" t="s">
        <v>209</v>
      </c>
      <c r="S44" s="215" t="s">
        <v>291</v>
      </c>
      <c r="T44" s="201"/>
      <c r="U44" s="202" t="s">
        <v>280</v>
      </c>
      <c r="V44" s="39"/>
      <c r="W44" s="193">
        <v>1000</v>
      </c>
      <c r="X44" s="179"/>
      <c r="Y44" s="212" t="s">
        <v>310</v>
      </c>
      <c r="Z44" s="212"/>
      <c r="AA44" s="212"/>
      <c r="AB44" s="212"/>
      <c r="AC44" s="212"/>
      <c r="AD44" s="212"/>
      <c r="AE44" s="212"/>
      <c r="AF44" s="212"/>
      <c r="AG44" s="212" t="s">
        <v>305</v>
      </c>
      <c r="AH44" s="200">
        <v>4.6082949308755756</v>
      </c>
      <c r="AI44" s="175"/>
      <c r="AJ44" s="177"/>
      <c r="AK44" s="177"/>
      <c r="AL44" s="222"/>
      <c r="AM44" s="222"/>
      <c r="AN44" s="222"/>
      <c r="AO44" s="194"/>
      <c r="AP44" s="177"/>
      <c r="AQ44" s="183"/>
      <c r="AR44" s="25"/>
      <c r="AS44" s="25"/>
    </row>
    <row r="45" spans="1:45" ht="15" customHeight="1" x14ac:dyDescent="0.2">
      <c r="A45" s="2"/>
      <c r="B45" s="182">
        <v>1998</v>
      </c>
      <c r="C45" s="178" t="s">
        <v>111</v>
      </c>
      <c r="D45" s="177" t="s">
        <v>119</v>
      </c>
      <c r="E45" s="178"/>
      <c r="F45" s="178">
        <v>32</v>
      </c>
      <c r="G45" s="178">
        <v>28</v>
      </c>
      <c r="H45" s="199">
        <f t="shared" si="4"/>
        <v>0.25</v>
      </c>
      <c r="I45" s="199">
        <f t="shared" si="5"/>
        <v>0.7857142857142857</v>
      </c>
      <c r="J45" s="199">
        <f t="shared" si="6"/>
        <v>1.0357142857142858</v>
      </c>
      <c r="K45" s="200">
        <f t="shared" si="7"/>
        <v>3.8928571428571428</v>
      </c>
      <c r="L45" s="39"/>
      <c r="M45" s="193" t="s">
        <v>243</v>
      </c>
      <c r="N45" s="178"/>
      <c r="O45" s="178"/>
      <c r="P45" s="215" t="s">
        <v>213</v>
      </c>
      <c r="Q45" s="215" t="s">
        <v>330</v>
      </c>
      <c r="R45" s="215" t="s">
        <v>211</v>
      </c>
      <c r="S45" s="215" t="s">
        <v>278</v>
      </c>
      <c r="T45" s="201"/>
      <c r="U45" s="202" t="s">
        <v>266</v>
      </c>
      <c r="V45" s="39"/>
      <c r="W45" s="193"/>
      <c r="X45" s="179"/>
      <c r="Y45" s="179"/>
      <c r="Z45" s="177"/>
      <c r="AA45" s="177"/>
      <c r="AB45" s="177"/>
      <c r="AC45" s="177"/>
      <c r="AD45" s="177"/>
      <c r="AE45" s="177"/>
      <c r="AF45" s="177"/>
      <c r="AG45" s="194"/>
      <c r="AH45" s="180"/>
      <c r="AI45" s="175"/>
      <c r="AJ45" s="177"/>
      <c r="AK45" s="177"/>
      <c r="AL45" s="222"/>
      <c r="AM45" s="222"/>
      <c r="AN45" s="222"/>
      <c r="AO45" s="194"/>
      <c r="AP45" s="177"/>
      <c r="AQ45" s="183"/>
      <c r="AR45" s="25"/>
      <c r="AS45" s="25"/>
    </row>
    <row r="46" spans="1:45" ht="15" customHeight="1" x14ac:dyDescent="0.2">
      <c r="A46" s="2"/>
      <c r="B46" s="182">
        <v>1999</v>
      </c>
      <c r="C46" s="178" t="s">
        <v>116</v>
      </c>
      <c r="D46" s="177" t="s">
        <v>110</v>
      </c>
      <c r="E46" s="178"/>
      <c r="F46" s="178">
        <v>33</v>
      </c>
      <c r="G46" s="178">
        <v>28</v>
      </c>
      <c r="H46" s="199">
        <f>PRODUCT((F18+G18)/E18)</f>
        <v>0.6428571428571429</v>
      </c>
      <c r="I46" s="199">
        <f>PRODUCT(H18/E18)</f>
        <v>1</v>
      </c>
      <c r="J46" s="199">
        <f>PRODUCT(F18+G18+H18)/E18</f>
        <v>1.6428571428571428</v>
      </c>
      <c r="K46" s="200">
        <f>PRODUCT(I18/E18)</f>
        <v>5.3928571428571432</v>
      </c>
      <c r="L46" s="39"/>
      <c r="M46" s="193" t="s">
        <v>244</v>
      </c>
      <c r="N46" s="178"/>
      <c r="O46" s="178"/>
      <c r="P46" s="6" t="s">
        <v>214</v>
      </c>
      <c r="Q46" s="6" t="s">
        <v>282</v>
      </c>
      <c r="R46" s="6" t="s">
        <v>284</v>
      </c>
      <c r="S46" s="6" t="s">
        <v>351</v>
      </c>
      <c r="T46" s="220"/>
      <c r="U46" s="219" t="s">
        <v>214</v>
      </c>
      <c r="V46" s="39"/>
      <c r="W46" s="193"/>
      <c r="X46" s="179"/>
      <c r="Y46" s="177"/>
      <c r="Z46" s="177"/>
      <c r="AA46" s="177"/>
      <c r="AB46" s="177"/>
      <c r="AC46" s="177"/>
      <c r="AD46" s="177"/>
      <c r="AE46" s="177"/>
      <c r="AF46" s="205"/>
      <c r="AG46" s="194"/>
      <c r="AH46" s="204"/>
      <c r="AI46" s="175"/>
      <c r="AJ46" s="177"/>
      <c r="AK46" s="177"/>
      <c r="AL46" s="222"/>
      <c r="AM46" s="222"/>
      <c r="AN46" s="222"/>
      <c r="AO46" s="194"/>
      <c r="AP46" s="177"/>
      <c r="AQ46" s="183"/>
      <c r="AR46" s="25"/>
      <c r="AS46" s="25"/>
    </row>
    <row r="47" spans="1:45" ht="15" customHeight="1" x14ac:dyDescent="0.2">
      <c r="A47" s="2"/>
      <c r="B47" s="182"/>
      <c r="C47" s="178"/>
      <c r="D47" s="177"/>
      <c r="E47" s="178"/>
      <c r="F47" s="178"/>
      <c r="G47" s="178"/>
      <c r="H47" s="199"/>
      <c r="I47" s="199"/>
      <c r="J47" s="199"/>
      <c r="K47" s="200"/>
      <c r="L47" s="39"/>
      <c r="M47" s="193"/>
      <c r="N47" s="178"/>
      <c r="O47" s="178"/>
      <c r="P47" s="178"/>
      <c r="Q47" s="178"/>
      <c r="R47" s="178"/>
      <c r="S47" s="199"/>
      <c r="T47" s="199"/>
      <c r="U47" s="200"/>
      <c r="V47" s="39"/>
      <c r="W47" s="193"/>
      <c r="X47" s="179"/>
      <c r="Y47" s="177"/>
      <c r="Z47" s="177"/>
      <c r="AA47" s="177"/>
      <c r="AB47" s="177"/>
      <c r="AC47" s="177"/>
      <c r="AD47" s="177"/>
      <c r="AE47" s="177"/>
      <c r="AF47" s="205"/>
      <c r="AG47" s="194"/>
      <c r="AH47" s="204"/>
      <c r="AI47" s="177"/>
      <c r="AJ47" s="177"/>
      <c r="AK47" s="177"/>
      <c r="AL47" s="222"/>
      <c r="AM47" s="222"/>
      <c r="AN47" s="222"/>
      <c r="AO47" s="194"/>
      <c r="AP47" s="178"/>
      <c r="AQ47" s="183"/>
      <c r="AR47" s="25"/>
      <c r="AS47" s="25"/>
    </row>
    <row r="48" spans="1:45" ht="15" customHeight="1" x14ac:dyDescent="0.2">
      <c r="A48" s="2"/>
      <c r="B48" s="195" t="s">
        <v>363</v>
      </c>
      <c r="C48" s="63"/>
      <c r="D48" s="64"/>
      <c r="E48" s="63"/>
      <c r="F48" s="63"/>
      <c r="G48" s="63"/>
      <c r="H48" s="223"/>
      <c r="I48" s="223"/>
      <c r="J48" s="223"/>
      <c r="K48" s="224"/>
      <c r="L48" s="39"/>
      <c r="M48" s="195" t="s">
        <v>400</v>
      </c>
      <c r="N48" s="63"/>
      <c r="O48" s="64"/>
      <c r="P48" s="63"/>
      <c r="Q48" s="63"/>
      <c r="R48" s="63"/>
      <c r="S48" s="223"/>
      <c r="T48" s="223"/>
      <c r="U48" s="224"/>
      <c r="V48" s="39"/>
      <c r="W48" s="193"/>
      <c r="X48" s="179"/>
      <c r="Y48" s="177"/>
      <c r="Z48" s="177"/>
      <c r="AA48" s="177"/>
      <c r="AB48" s="177"/>
      <c r="AC48" s="177"/>
      <c r="AD48" s="177"/>
      <c r="AE48" s="177"/>
      <c r="AF48" s="205"/>
      <c r="AG48" s="194"/>
      <c r="AH48" s="204"/>
      <c r="AI48" s="177"/>
      <c r="AJ48" s="177"/>
      <c r="AK48" s="177"/>
      <c r="AL48" s="222"/>
      <c r="AM48" s="222"/>
      <c r="AN48" s="222"/>
      <c r="AO48" s="194"/>
      <c r="AP48" s="178"/>
      <c r="AQ48" s="183"/>
      <c r="AR48" s="25"/>
      <c r="AS48" s="25"/>
    </row>
    <row r="49" spans="1:45" ht="15" customHeight="1" x14ac:dyDescent="0.2">
      <c r="A49" s="2"/>
      <c r="B49" s="193">
        <v>6240</v>
      </c>
      <c r="C49" s="212" t="s">
        <v>373</v>
      </c>
      <c r="D49" s="177"/>
      <c r="E49" s="178"/>
      <c r="F49" s="178"/>
      <c r="G49" s="178"/>
      <c r="H49" s="199"/>
      <c r="I49" s="199"/>
      <c r="J49" s="199"/>
      <c r="K49" s="200"/>
      <c r="L49" s="39"/>
      <c r="M49" s="193">
        <v>6647</v>
      </c>
      <c r="N49" s="212" t="s">
        <v>374</v>
      </c>
      <c r="O49" s="178"/>
      <c r="P49" s="178"/>
      <c r="Q49" s="178"/>
      <c r="R49" s="178"/>
      <c r="S49" s="178"/>
      <c r="T49" s="199"/>
      <c r="U49" s="200"/>
      <c r="V49" s="39"/>
      <c r="W49" s="193"/>
      <c r="X49" s="179"/>
      <c r="Y49" s="177"/>
      <c r="Z49" s="177"/>
      <c r="AA49" s="177"/>
      <c r="AB49" s="177"/>
      <c r="AC49" s="177"/>
      <c r="AD49" s="177"/>
      <c r="AE49" s="177"/>
      <c r="AF49" s="205"/>
      <c r="AG49" s="194"/>
      <c r="AH49" s="204"/>
      <c r="AI49" s="177"/>
      <c r="AJ49" s="177"/>
      <c r="AK49" s="177"/>
      <c r="AL49" s="222"/>
      <c r="AM49" s="222"/>
      <c r="AN49" s="222"/>
      <c r="AO49" s="194"/>
      <c r="AP49" s="178"/>
      <c r="AQ49" s="183"/>
      <c r="AR49" s="25"/>
      <c r="AS49" s="25"/>
    </row>
    <row r="50" spans="1:45" ht="15" customHeight="1" x14ac:dyDescent="0.2">
      <c r="A50" s="2"/>
      <c r="B50" s="182"/>
      <c r="C50" s="192"/>
      <c r="D50" s="177"/>
      <c r="E50" s="178"/>
      <c r="F50" s="178"/>
      <c r="G50" s="178"/>
      <c r="H50" s="199"/>
      <c r="I50" s="199"/>
      <c r="J50" s="199"/>
      <c r="K50" s="200"/>
      <c r="L50" s="39"/>
      <c r="M50" s="193">
        <v>6240</v>
      </c>
      <c r="N50" s="212" t="s">
        <v>373</v>
      </c>
      <c r="O50" s="178"/>
      <c r="P50" s="178"/>
      <c r="Q50" s="178"/>
      <c r="R50" s="178"/>
      <c r="S50" s="178"/>
      <c r="T50" s="199"/>
      <c r="U50" s="200"/>
      <c r="V50" s="39"/>
      <c r="W50" s="193"/>
      <c r="X50" s="179"/>
      <c r="Y50" s="177"/>
      <c r="Z50" s="177"/>
      <c r="AA50" s="177"/>
      <c r="AB50" s="177"/>
      <c r="AC50" s="177"/>
      <c r="AD50" s="177"/>
      <c r="AE50" s="177"/>
      <c r="AF50" s="205"/>
      <c r="AG50" s="194"/>
      <c r="AH50" s="204"/>
      <c r="AI50" s="177"/>
      <c r="AJ50" s="177"/>
      <c r="AK50" s="177"/>
      <c r="AL50" s="222"/>
      <c r="AM50" s="222"/>
      <c r="AN50" s="222"/>
      <c r="AO50" s="194"/>
      <c r="AP50" s="178"/>
      <c r="AQ50" s="183"/>
      <c r="AR50" s="25"/>
      <c r="AS50" s="25"/>
    </row>
    <row r="51" spans="1:45" ht="15" customHeight="1" x14ac:dyDescent="0.2">
      <c r="A51" s="2"/>
      <c r="B51" s="195" t="s">
        <v>364</v>
      </c>
      <c r="C51" s="90"/>
      <c r="D51" s="64"/>
      <c r="E51" s="63"/>
      <c r="F51" s="63"/>
      <c r="G51" s="63"/>
      <c r="H51" s="223"/>
      <c r="I51" s="223"/>
      <c r="J51" s="223"/>
      <c r="K51" s="224"/>
      <c r="L51" s="39"/>
      <c r="M51" s="193">
        <v>6237</v>
      </c>
      <c r="N51" s="212" t="s">
        <v>372</v>
      </c>
      <c r="O51" s="178"/>
      <c r="P51" s="178"/>
      <c r="Q51" s="178"/>
      <c r="R51" s="178"/>
      <c r="S51" s="178"/>
      <c r="T51" s="199"/>
      <c r="U51" s="200"/>
      <c r="V51" s="39"/>
      <c r="W51" s="193"/>
      <c r="X51" s="179"/>
      <c r="Y51" s="177"/>
      <c r="Z51" s="177"/>
      <c r="AA51" s="177"/>
      <c r="AB51" s="177"/>
      <c r="AC51" s="177"/>
      <c r="AD51" s="177"/>
      <c r="AE51" s="177"/>
      <c r="AF51" s="205"/>
      <c r="AG51" s="194"/>
      <c r="AH51" s="204"/>
      <c r="AI51" s="177"/>
      <c r="AJ51" s="177"/>
      <c r="AK51" s="177"/>
      <c r="AL51" s="222"/>
      <c r="AM51" s="222"/>
      <c r="AN51" s="222"/>
      <c r="AO51" s="194"/>
      <c r="AP51" s="178"/>
      <c r="AQ51" s="183"/>
      <c r="AR51" s="25"/>
      <c r="AS51" s="25"/>
    </row>
    <row r="52" spans="1:45" ht="15" customHeight="1" x14ac:dyDescent="0.2">
      <c r="A52" s="2"/>
      <c r="B52" s="193">
        <v>6647</v>
      </c>
      <c r="C52" s="212" t="s">
        <v>374</v>
      </c>
      <c r="D52" s="177"/>
      <c r="E52" s="178"/>
      <c r="F52" s="178"/>
      <c r="G52" s="178"/>
      <c r="H52" s="199"/>
      <c r="I52" s="199"/>
      <c r="J52" s="199"/>
      <c r="K52" s="200"/>
      <c r="L52" s="39"/>
      <c r="M52" s="193">
        <v>6197</v>
      </c>
      <c r="N52" s="179" t="s">
        <v>371</v>
      </c>
      <c r="O52" s="178"/>
      <c r="P52" s="178"/>
      <c r="Q52" s="178"/>
      <c r="R52" s="178"/>
      <c r="S52" s="178"/>
      <c r="T52" s="201"/>
      <c r="U52" s="202"/>
      <c r="V52" s="39"/>
      <c r="W52" s="193"/>
      <c r="X52" s="179"/>
      <c r="Y52" s="177"/>
      <c r="Z52" s="177"/>
      <c r="AA52" s="177"/>
      <c r="AB52" s="177"/>
      <c r="AC52" s="177"/>
      <c r="AD52" s="177"/>
      <c r="AE52" s="177"/>
      <c r="AF52" s="205"/>
      <c r="AG52" s="194"/>
      <c r="AH52" s="204"/>
      <c r="AI52" s="177"/>
      <c r="AJ52" s="177"/>
      <c r="AK52" s="177"/>
      <c r="AL52" s="222"/>
      <c r="AM52" s="222"/>
      <c r="AN52" s="222"/>
      <c r="AO52" s="194"/>
      <c r="AP52" s="178"/>
      <c r="AQ52" s="183"/>
      <c r="AR52" s="25"/>
      <c r="AS52" s="25"/>
    </row>
    <row r="53" spans="1:45" ht="15" customHeight="1" x14ac:dyDescent="0.2">
      <c r="A53" s="2"/>
      <c r="B53" s="182"/>
      <c r="C53" s="178"/>
      <c r="D53" s="177"/>
      <c r="E53" s="178"/>
      <c r="F53" s="178"/>
      <c r="G53" s="178"/>
      <c r="H53" s="199"/>
      <c r="I53" s="199"/>
      <c r="J53" s="199"/>
      <c r="K53" s="200"/>
      <c r="L53" s="39"/>
      <c r="M53" s="193">
        <v>5831</v>
      </c>
      <c r="N53" s="212" t="s">
        <v>365</v>
      </c>
      <c r="O53" s="178"/>
      <c r="P53" s="178"/>
      <c r="Q53" s="178"/>
      <c r="R53" s="178"/>
      <c r="S53" s="199"/>
      <c r="T53" s="199"/>
      <c r="U53" s="200"/>
      <c r="V53" s="39"/>
      <c r="W53" s="193"/>
      <c r="X53" s="179"/>
      <c r="Y53" s="177"/>
      <c r="Z53" s="177"/>
      <c r="AA53" s="177"/>
      <c r="AB53" s="177"/>
      <c r="AC53" s="177"/>
      <c r="AD53" s="177"/>
      <c r="AE53" s="177"/>
      <c r="AF53" s="205"/>
      <c r="AG53" s="194"/>
      <c r="AH53" s="204"/>
      <c r="AI53" s="177"/>
      <c r="AJ53" s="177"/>
      <c r="AK53" s="177"/>
      <c r="AL53" s="222"/>
      <c r="AM53" s="222"/>
      <c r="AN53" s="222"/>
      <c r="AO53" s="194"/>
      <c r="AP53" s="178"/>
      <c r="AQ53" s="183"/>
      <c r="AR53" s="25"/>
      <c r="AS53" s="25"/>
    </row>
    <row r="54" spans="1:45" ht="15" customHeight="1" x14ac:dyDescent="0.2">
      <c r="A54" s="2"/>
      <c r="B54" s="195" t="s">
        <v>415</v>
      </c>
      <c r="C54" s="65"/>
      <c r="D54" s="63"/>
      <c r="E54" s="63"/>
      <c r="F54" s="63"/>
      <c r="G54" s="63" t="s">
        <v>416</v>
      </c>
      <c r="H54" s="63"/>
      <c r="I54" s="63"/>
      <c r="J54" s="63"/>
      <c r="K54" s="196"/>
      <c r="L54" s="39"/>
      <c r="M54" s="225">
        <v>5820</v>
      </c>
      <c r="N54" s="177" t="s">
        <v>370</v>
      </c>
      <c r="O54" s="178"/>
      <c r="P54" s="178"/>
      <c r="Q54" s="178"/>
      <c r="R54" s="178"/>
      <c r="S54" s="199"/>
      <c r="T54" s="199"/>
      <c r="U54" s="200"/>
      <c r="V54" s="39"/>
      <c r="W54" s="193"/>
      <c r="X54" s="179"/>
      <c r="Y54" s="177"/>
      <c r="Z54" s="177"/>
      <c r="AA54" s="177"/>
      <c r="AB54" s="177"/>
      <c r="AC54" s="177"/>
      <c r="AD54" s="177"/>
      <c r="AE54" s="177"/>
      <c r="AF54" s="205"/>
      <c r="AG54" s="194"/>
      <c r="AH54" s="204"/>
      <c r="AI54" s="177"/>
      <c r="AJ54" s="177"/>
      <c r="AK54" s="177"/>
      <c r="AL54" s="222"/>
      <c r="AM54" s="222"/>
      <c r="AN54" s="222"/>
      <c r="AO54" s="194"/>
      <c r="AP54" s="178"/>
      <c r="AQ54" s="183"/>
      <c r="AR54" s="25"/>
      <c r="AS54" s="25"/>
    </row>
    <row r="55" spans="1:45" ht="15" customHeight="1" x14ac:dyDescent="0.2">
      <c r="A55" s="2"/>
      <c r="B55" s="193" t="s">
        <v>397</v>
      </c>
      <c r="C55" s="178"/>
      <c r="D55" s="178"/>
      <c r="E55" s="236" t="s">
        <v>417</v>
      </c>
      <c r="F55" s="178"/>
      <c r="G55" s="230">
        <v>20</v>
      </c>
      <c r="H55" s="178"/>
      <c r="I55" s="199"/>
      <c r="J55" s="199"/>
      <c r="K55" s="200"/>
      <c r="L55" s="39"/>
      <c r="M55" s="225">
        <v>5510</v>
      </c>
      <c r="N55" s="177" t="s">
        <v>366</v>
      </c>
      <c r="O55" s="178"/>
      <c r="P55" s="178"/>
      <c r="Q55" s="178"/>
      <c r="R55" s="178"/>
      <c r="S55" s="199"/>
      <c r="T55" s="199"/>
      <c r="U55" s="200"/>
      <c r="V55" s="39"/>
      <c r="W55" s="193"/>
      <c r="X55" s="179"/>
      <c r="Y55" s="177"/>
      <c r="Z55" s="177"/>
      <c r="AA55" s="177"/>
      <c r="AB55" s="177"/>
      <c r="AC55" s="177"/>
      <c r="AD55" s="177"/>
      <c r="AE55" s="177"/>
      <c r="AF55" s="205"/>
      <c r="AG55" s="194"/>
      <c r="AH55" s="204"/>
      <c r="AI55" s="177"/>
      <c r="AJ55" s="177"/>
      <c r="AK55" s="177"/>
      <c r="AL55" s="222"/>
      <c r="AM55" s="222"/>
      <c r="AN55" s="222"/>
      <c r="AO55" s="194"/>
      <c r="AP55" s="178"/>
      <c r="AQ55" s="183"/>
      <c r="AR55" s="25"/>
      <c r="AS55" s="25"/>
    </row>
    <row r="56" spans="1:45" ht="15" customHeight="1" x14ac:dyDescent="0.2">
      <c r="A56" s="2"/>
      <c r="B56" s="193" t="s">
        <v>398</v>
      </c>
      <c r="C56" s="178"/>
      <c r="D56" s="178"/>
      <c r="E56" s="194">
        <v>449</v>
      </c>
      <c r="F56" s="178"/>
      <c r="G56" s="199"/>
      <c r="H56" s="178"/>
      <c r="I56" s="199"/>
      <c r="J56" s="199"/>
      <c r="K56" s="200"/>
      <c r="L56" s="39"/>
      <c r="M56" s="193">
        <v>5238</v>
      </c>
      <c r="N56" s="212" t="s">
        <v>367</v>
      </c>
      <c r="O56" s="178"/>
      <c r="P56" s="178"/>
      <c r="Q56" s="178"/>
      <c r="R56" s="178"/>
      <c r="S56" s="199"/>
      <c r="T56" s="199"/>
      <c r="U56" s="200"/>
      <c r="V56" s="39"/>
      <c r="W56" s="193"/>
      <c r="X56" s="179"/>
      <c r="Y56" s="177"/>
      <c r="Z56" s="177"/>
      <c r="AA56" s="177"/>
      <c r="AB56" s="177"/>
      <c r="AC56" s="177"/>
      <c r="AD56" s="177"/>
      <c r="AE56" s="177"/>
      <c r="AF56" s="205"/>
      <c r="AG56" s="194"/>
      <c r="AH56" s="204"/>
      <c r="AI56" s="177"/>
      <c r="AJ56" s="177"/>
      <c r="AK56" s="177"/>
      <c r="AL56" s="222"/>
      <c r="AM56" s="222"/>
      <c r="AN56" s="222"/>
      <c r="AO56" s="194"/>
      <c r="AP56" s="178"/>
      <c r="AQ56" s="183"/>
      <c r="AR56" s="25"/>
      <c r="AS56" s="25"/>
    </row>
    <row r="57" spans="1:45" ht="15" customHeight="1" x14ac:dyDescent="0.2">
      <c r="A57" s="2"/>
      <c r="B57" s="193" t="s">
        <v>399</v>
      </c>
      <c r="C57" s="178"/>
      <c r="D57" s="178"/>
      <c r="E57" s="192">
        <v>2200</v>
      </c>
      <c r="F57" s="178"/>
      <c r="G57" s="178"/>
      <c r="H57" s="178"/>
      <c r="I57" s="199"/>
      <c r="J57" s="199"/>
      <c r="K57" s="200"/>
      <c r="L57" s="39"/>
      <c r="M57" s="193">
        <v>5132</v>
      </c>
      <c r="N57" s="212" t="s">
        <v>375</v>
      </c>
      <c r="O57" s="178"/>
      <c r="P57" s="178"/>
      <c r="Q57" s="178"/>
      <c r="R57" s="178"/>
      <c r="S57" s="199"/>
      <c r="T57" s="199"/>
      <c r="U57" s="200"/>
      <c r="V57" s="39"/>
      <c r="W57" s="193"/>
      <c r="X57" s="179"/>
      <c r="Y57" s="177"/>
      <c r="Z57" s="177"/>
      <c r="AA57" s="177"/>
      <c r="AB57" s="177"/>
      <c r="AC57" s="177"/>
      <c r="AD57" s="177"/>
      <c r="AE57" s="177"/>
      <c r="AF57" s="205"/>
      <c r="AG57" s="194"/>
      <c r="AH57" s="204"/>
      <c r="AI57" s="177"/>
      <c r="AJ57" s="177"/>
      <c r="AK57" s="177"/>
      <c r="AL57" s="222"/>
      <c r="AM57" s="222"/>
      <c r="AN57" s="222"/>
      <c r="AO57" s="194"/>
      <c r="AP57" s="178"/>
      <c r="AQ57" s="183"/>
      <c r="AR57" s="25"/>
      <c r="AS57" s="25"/>
    </row>
    <row r="58" spans="1:45" ht="15" customHeight="1" x14ac:dyDescent="0.2">
      <c r="A58" s="2"/>
      <c r="B58" s="182"/>
      <c r="C58" s="178"/>
      <c r="D58" s="177"/>
      <c r="E58" s="178"/>
      <c r="F58" s="178"/>
      <c r="G58" s="178"/>
      <c r="H58" s="199"/>
      <c r="I58" s="199"/>
      <c r="J58" s="199"/>
      <c r="K58" s="200"/>
      <c r="L58" s="39"/>
      <c r="M58" s="193">
        <v>5123</v>
      </c>
      <c r="N58" s="212" t="s">
        <v>369</v>
      </c>
      <c r="O58" s="178"/>
      <c r="P58" s="178"/>
      <c r="Q58" s="178"/>
      <c r="R58" s="178"/>
      <c r="S58" s="199"/>
      <c r="T58" s="199"/>
      <c r="U58" s="200"/>
      <c r="V58" s="39"/>
      <c r="W58" s="193"/>
      <c r="X58" s="179"/>
      <c r="Y58" s="177"/>
      <c r="Z58" s="177"/>
      <c r="AA58" s="177"/>
      <c r="AB58" s="177"/>
      <c r="AC58" s="177"/>
      <c r="AD58" s="177"/>
      <c r="AE58" s="177"/>
      <c r="AF58" s="205"/>
      <c r="AG58" s="194"/>
      <c r="AH58" s="204"/>
      <c r="AI58" s="177"/>
      <c r="AJ58" s="177"/>
      <c r="AK58" s="177"/>
      <c r="AL58" s="222"/>
      <c r="AM58" s="222"/>
      <c r="AN58" s="222"/>
      <c r="AO58" s="194"/>
      <c r="AP58" s="178"/>
      <c r="AQ58" s="183"/>
      <c r="AR58" s="25"/>
      <c r="AS58" s="25"/>
    </row>
    <row r="59" spans="1:45" ht="15" customHeight="1" x14ac:dyDescent="0.2">
      <c r="A59" s="2"/>
      <c r="B59" s="182"/>
      <c r="C59" s="178"/>
      <c r="D59" s="177"/>
      <c r="E59" s="178"/>
      <c r="F59" s="178"/>
      <c r="G59" s="178"/>
      <c r="H59" s="199"/>
      <c r="I59" s="199"/>
      <c r="J59" s="199"/>
      <c r="K59" s="200"/>
      <c r="L59" s="39"/>
      <c r="M59" s="193">
        <v>5115</v>
      </c>
      <c r="N59" s="212" t="s">
        <v>368</v>
      </c>
      <c r="O59" s="178"/>
      <c r="P59" s="178"/>
      <c r="Q59" s="178"/>
      <c r="R59" s="178"/>
      <c r="S59" s="199"/>
      <c r="T59" s="199"/>
      <c r="U59" s="200"/>
      <c r="V59" s="39"/>
      <c r="W59" s="193"/>
      <c r="X59" s="179"/>
      <c r="Y59" s="177"/>
      <c r="Z59" s="177"/>
      <c r="AA59" s="177"/>
      <c r="AB59" s="177"/>
      <c r="AC59" s="177"/>
      <c r="AD59" s="177"/>
      <c r="AE59" s="177"/>
      <c r="AF59" s="205"/>
      <c r="AG59" s="194"/>
      <c r="AH59" s="204"/>
      <c r="AI59" s="177"/>
      <c r="AJ59" s="177"/>
      <c r="AK59" s="177"/>
      <c r="AL59" s="222"/>
      <c r="AM59" s="222"/>
      <c r="AN59" s="222"/>
      <c r="AO59" s="194"/>
      <c r="AP59" s="178"/>
      <c r="AQ59" s="183"/>
      <c r="AR59" s="25"/>
      <c r="AS59" s="25"/>
    </row>
    <row r="60" spans="1:45" s="10" customFormat="1" ht="15" customHeight="1" x14ac:dyDescent="0.25">
      <c r="A60" s="24"/>
      <c r="B60" s="184"/>
      <c r="C60" s="186"/>
      <c r="D60" s="186"/>
      <c r="E60" s="186"/>
      <c r="F60" s="186"/>
      <c r="G60" s="186"/>
      <c r="H60" s="186"/>
      <c r="I60" s="186"/>
      <c r="J60" s="186"/>
      <c r="K60" s="206"/>
      <c r="L60" s="39"/>
      <c r="M60" s="184"/>
      <c r="N60" s="186"/>
      <c r="O60" s="186"/>
      <c r="P60" s="186"/>
      <c r="Q60" s="186"/>
      <c r="R60" s="186"/>
      <c r="S60" s="186"/>
      <c r="T60" s="186"/>
      <c r="U60" s="206"/>
      <c r="V60" s="39"/>
      <c r="W60" s="184"/>
      <c r="X60" s="186"/>
      <c r="Y60" s="186"/>
      <c r="Z60" s="186"/>
      <c r="AA60" s="186"/>
      <c r="AB60" s="186"/>
      <c r="AC60" s="186"/>
      <c r="AD60" s="186"/>
      <c r="AE60" s="186"/>
      <c r="AF60" s="207"/>
      <c r="AG60" s="207"/>
      <c r="AH60" s="206"/>
      <c r="AI60" s="186"/>
      <c r="AJ60" s="186"/>
      <c r="AK60" s="186"/>
      <c r="AL60" s="186"/>
      <c r="AM60" s="186"/>
      <c r="AN60" s="186"/>
      <c r="AO60" s="186"/>
      <c r="AP60" s="187"/>
      <c r="AQ60" s="191"/>
      <c r="AR60" s="36"/>
      <c r="AS60" s="40"/>
    </row>
    <row r="61" spans="1:45" s="10" customFormat="1" ht="15" customHeight="1" x14ac:dyDescent="0.25">
      <c r="A61" s="2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208"/>
      <c r="AG61" s="209"/>
      <c r="AH61" s="209"/>
      <c r="AI61" s="36"/>
      <c r="AJ61" s="36"/>
      <c r="AK61" s="36"/>
      <c r="AL61" s="36"/>
      <c r="AM61" s="36"/>
      <c r="AN61" s="36"/>
      <c r="AO61" s="36"/>
      <c r="AP61" s="25"/>
      <c r="AQ61" s="36"/>
      <c r="AR61" s="36"/>
      <c r="AS61" s="40"/>
    </row>
    <row r="62" spans="1:45" ht="15" customHeight="1" x14ac:dyDescent="0.2">
      <c r="A62" s="2"/>
      <c r="B62" s="195" t="s">
        <v>245</v>
      </c>
      <c r="C62" s="63"/>
      <c r="D62" s="63"/>
      <c r="E62" s="63"/>
      <c r="F62" s="63" t="s">
        <v>224</v>
      </c>
      <c r="G62" s="63" t="s">
        <v>3</v>
      </c>
      <c r="H62" s="63" t="s">
        <v>5</v>
      </c>
      <c r="I62" s="63" t="s">
        <v>6</v>
      </c>
      <c r="J62" s="63" t="s">
        <v>225</v>
      </c>
      <c r="K62" s="196" t="s">
        <v>17</v>
      </c>
      <c r="L62" s="36"/>
      <c r="M62" s="197" t="s">
        <v>226</v>
      </c>
      <c r="N62" s="64"/>
      <c r="O62" s="64"/>
      <c r="P62" s="63" t="s">
        <v>3</v>
      </c>
      <c r="Q62" s="63" t="s">
        <v>5</v>
      </c>
      <c r="R62" s="63" t="s">
        <v>6</v>
      </c>
      <c r="S62" s="63" t="s">
        <v>225</v>
      </c>
      <c r="T62" s="64"/>
      <c r="U62" s="196" t="s">
        <v>17</v>
      </c>
      <c r="V62" s="36"/>
      <c r="W62" s="197" t="s">
        <v>295</v>
      </c>
      <c r="X62" s="64"/>
      <c r="Y62" s="64"/>
      <c r="Z62" s="64"/>
      <c r="AA62" s="64"/>
      <c r="AB62" s="64"/>
      <c r="AC62" s="64"/>
      <c r="AD62" s="64"/>
      <c r="AE62" s="64"/>
      <c r="AF62" s="210"/>
      <c r="AG62" s="210"/>
      <c r="AH62" s="211"/>
      <c r="AI62" s="90"/>
      <c r="AJ62" s="65"/>
      <c r="AK62" s="65"/>
      <c r="AL62" s="221"/>
      <c r="AM62" s="221"/>
      <c r="AN62" s="221"/>
      <c r="AO62" s="64"/>
      <c r="AP62" s="63"/>
      <c r="AQ62" s="88"/>
      <c r="AR62" s="25"/>
      <c r="AS62" s="25"/>
    </row>
    <row r="63" spans="1:45" ht="15" customHeight="1" x14ac:dyDescent="0.2">
      <c r="A63" s="2"/>
      <c r="B63" s="182">
        <v>1985</v>
      </c>
      <c r="C63" s="178" t="s">
        <v>109</v>
      </c>
      <c r="D63" s="177" t="s">
        <v>110</v>
      </c>
      <c r="E63" s="178"/>
      <c r="F63" s="178">
        <v>19</v>
      </c>
      <c r="G63" s="178">
        <v>4</v>
      </c>
      <c r="H63" s="199">
        <f t="shared" ref="H63:H76" si="9">PRODUCT((V4+W4)/U4)</f>
        <v>0.25</v>
      </c>
      <c r="I63" s="199">
        <f t="shared" ref="I63:I76" si="10">PRODUCT(X4/U4)</f>
        <v>0.5</v>
      </c>
      <c r="J63" s="199">
        <f t="shared" ref="J63:J76" si="11">PRODUCT(V4+W4+X4)/U4</f>
        <v>0.75</v>
      </c>
      <c r="K63" s="200">
        <f t="shared" ref="K63:K76" si="12">PRODUCT(Y4/U4)</f>
        <v>1.25</v>
      </c>
      <c r="L63" s="39"/>
      <c r="M63" s="193" t="s">
        <v>246</v>
      </c>
      <c r="N63" s="178"/>
      <c r="O63" s="178">
        <v>21</v>
      </c>
      <c r="P63" s="178" t="s">
        <v>289</v>
      </c>
      <c r="Q63" s="178" t="s">
        <v>285</v>
      </c>
      <c r="R63" s="178" t="s">
        <v>281</v>
      </c>
      <c r="S63" s="178" t="s">
        <v>274</v>
      </c>
      <c r="T63" s="199"/>
      <c r="U63" s="202" t="s">
        <v>268</v>
      </c>
      <c r="V63" s="39"/>
      <c r="W63" s="193"/>
      <c r="X63" s="179"/>
      <c r="Y63" s="179"/>
      <c r="Z63" s="177"/>
      <c r="AA63" s="177"/>
      <c r="AB63" s="177"/>
      <c r="AC63" s="177"/>
      <c r="AD63" s="177"/>
      <c r="AE63" s="177"/>
      <c r="AF63" s="177"/>
      <c r="AG63" s="194"/>
      <c r="AH63" s="180"/>
      <c r="AI63" s="234"/>
      <c r="AJ63" s="192"/>
      <c r="AK63" s="178"/>
      <c r="AL63" s="194"/>
      <c r="AM63" s="179"/>
      <c r="AN63" s="178"/>
      <c r="AO63" s="178"/>
      <c r="AP63" s="178"/>
      <c r="AQ63" s="183"/>
      <c r="AR63" s="25"/>
      <c r="AS63" s="25"/>
    </row>
    <row r="64" spans="1:45" ht="15" customHeight="1" x14ac:dyDescent="0.2">
      <c r="A64" s="2"/>
      <c r="B64" s="182">
        <v>1986</v>
      </c>
      <c r="C64" s="178" t="s">
        <v>63</v>
      </c>
      <c r="D64" s="177" t="s">
        <v>110</v>
      </c>
      <c r="E64" s="178"/>
      <c r="F64" s="178">
        <v>20</v>
      </c>
      <c r="G64" s="178">
        <v>3</v>
      </c>
      <c r="H64" s="199">
        <f t="shared" si="9"/>
        <v>0</v>
      </c>
      <c r="I64" s="199">
        <f t="shared" si="10"/>
        <v>0.33333333333333331</v>
      </c>
      <c r="J64" s="199">
        <f t="shared" si="11"/>
        <v>0.33333333333333331</v>
      </c>
      <c r="K64" s="200">
        <f t="shared" si="12"/>
        <v>3</v>
      </c>
      <c r="L64" s="39"/>
      <c r="M64" s="193" t="s">
        <v>247</v>
      </c>
      <c r="N64" s="178"/>
      <c r="O64" s="178"/>
      <c r="P64" s="178" t="s">
        <v>252</v>
      </c>
      <c r="Q64" s="178" t="s">
        <v>269</v>
      </c>
      <c r="R64" s="178" t="s">
        <v>282</v>
      </c>
      <c r="S64" s="178" t="s">
        <v>275</v>
      </c>
      <c r="T64" s="199"/>
      <c r="U64" s="202" t="s">
        <v>269</v>
      </c>
      <c r="V64" s="39"/>
      <c r="W64" s="193"/>
      <c r="X64" s="179"/>
      <c r="Y64" s="179"/>
      <c r="Z64" s="177"/>
      <c r="AA64" s="177"/>
      <c r="AB64" s="177"/>
      <c r="AC64" s="177"/>
      <c r="AD64" s="177"/>
      <c r="AE64" s="177"/>
      <c r="AF64" s="177"/>
      <c r="AG64" s="194"/>
      <c r="AH64" s="180"/>
      <c r="AI64" s="234"/>
      <c r="AJ64" s="192"/>
      <c r="AK64" s="178"/>
      <c r="AL64" s="194"/>
      <c r="AM64" s="178"/>
      <c r="AN64" s="178"/>
      <c r="AO64" s="177"/>
      <c r="AP64" s="177"/>
      <c r="AQ64" s="183"/>
      <c r="AR64" s="25"/>
      <c r="AS64" s="25"/>
    </row>
    <row r="65" spans="1:45" ht="15" customHeight="1" x14ac:dyDescent="0.2">
      <c r="A65" s="2"/>
      <c r="B65" s="182">
        <v>1987</v>
      </c>
      <c r="C65" s="178" t="s">
        <v>111</v>
      </c>
      <c r="D65" s="177" t="s">
        <v>110</v>
      </c>
      <c r="E65" s="178"/>
      <c r="F65" s="178">
        <v>21</v>
      </c>
      <c r="G65" s="178">
        <v>6</v>
      </c>
      <c r="H65" s="199">
        <f t="shared" si="9"/>
        <v>0.83333333333333337</v>
      </c>
      <c r="I65" s="199">
        <f t="shared" si="10"/>
        <v>0.33333333333333331</v>
      </c>
      <c r="J65" s="199">
        <f t="shared" si="11"/>
        <v>1.1666666666666667</v>
      </c>
      <c r="K65" s="200">
        <f t="shared" si="12"/>
        <v>3.6666666666666665</v>
      </c>
      <c r="L65" s="39"/>
      <c r="M65" s="193" t="s">
        <v>248</v>
      </c>
      <c r="N65" s="178"/>
      <c r="O65" s="178"/>
      <c r="P65" s="178" t="s">
        <v>290</v>
      </c>
      <c r="Q65" s="178" t="s">
        <v>286</v>
      </c>
      <c r="R65" s="178" t="s">
        <v>283</v>
      </c>
      <c r="S65" s="178" t="s">
        <v>276</v>
      </c>
      <c r="T65" s="199"/>
      <c r="U65" s="202" t="s">
        <v>270</v>
      </c>
      <c r="V65" s="39"/>
      <c r="W65" s="193"/>
      <c r="X65" s="179"/>
      <c r="Y65" s="179"/>
      <c r="Z65" s="177"/>
      <c r="AA65" s="177"/>
      <c r="AB65" s="177"/>
      <c r="AC65" s="177"/>
      <c r="AD65" s="177"/>
      <c r="AE65" s="177"/>
      <c r="AF65" s="177"/>
      <c r="AG65" s="194"/>
      <c r="AH65" s="180"/>
      <c r="AI65" s="177"/>
      <c r="AJ65" s="177"/>
      <c r="AK65" s="177"/>
      <c r="AL65" s="177"/>
      <c r="AM65" s="179"/>
      <c r="AN65" s="177"/>
      <c r="AO65" s="177"/>
      <c r="AP65" s="177"/>
      <c r="AQ65" s="183"/>
      <c r="AR65" s="25"/>
      <c r="AS65" s="25"/>
    </row>
    <row r="66" spans="1:45" ht="15" customHeight="1" x14ac:dyDescent="0.2">
      <c r="A66" s="2"/>
      <c r="B66" s="182">
        <v>1988</v>
      </c>
      <c r="C66" s="178" t="s">
        <v>112</v>
      </c>
      <c r="D66" s="177" t="s">
        <v>110</v>
      </c>
      <c r="E66" s="178"/>
      <c r="F66" s="178">
        <v>22</v>
      </c>
      <c r="G66" s="178">
        <v>6</v>
      </c>
      <c r="H66" s="199">
        <f t="shared" si="9"/>
        <v>0.83333333333333337</v>
      </c>
      <c r="I66" s="199">
        <f t="shared" si="10"/>
        <v>1</v>
      </c>
      <c r="J66" s="199">
        <f t="shared" si="11"/>
        <v>1.8333333333333333</v>
      </c>
      <c r="K66" s="200">
        <f t="shared" si="12"/>
        <v>4</v>
      </c>
      <c r="L66" s="39"/>
      <c r="M66" s="193" t="s">
        <v>249</v>
      </c>
      <c r="N66" s="178"/>
      <c r="O66" s="178"/>
      <c r="P66" s="178" t="s">
        <v>291</v>
      </c>
      <c r="Q66" s="218" t="s">
        <v>273</v>
      </c>
      <c r="R66" s="178" t="s">
        <v>220</v>
      </c>
      <c r="S66" s="178" t="s">
        <v>277</v>
      </c>
      <c r="T66" s="199"/>
      <c r="U66" s="202" t="s">
        <v>271</v>
      </c>
      <c r="V66" s="39"/>
      <c r="W66" s="193"/>
      <c r="X66" s="179"/>
      <c r="Y66" s="179"/>
      <c r="Z66" s="177"/>
      <c r="AA66" s="177"/>
      <c r="AB66" s="177"/>
      <c r="AC66" s="177"/>
      <c r="AD66" s="177"/>
      <c r="AE66" s="177"/>
      <c r="AF66" s="177"/>
      <c r="AG66" s="194"/>
      <c r="AH66" s="180"/>
      <c r="AI66" s="177"/>
      <c r="AJ66" s="177"/>
      <c r="AK66" s="177"/>
      <c r="AL66" s="177"/>
      <c r="AM66" s="179"/>
      <c r="AN66" s="177"/>
      <c r="AO66" s="177"/>
      <c r="AP66" s="177"/>
      <c r="AQ66" s="183"/>
      <c r="AR66" s="25"/>
      <c r="AS66" s="25"/>
    </row>
    <row r="67" spans="1:45" ht="15" customHeight="1" x14ac:dyDescent="0.2">
      <c r="A67" s="2"/>
      <c r="B67" s="182">
        <v>1989</v>
      </c>
      <c r="C67" s="178" t="s">
        <v>112</v>
      </c>
      <c r="D67" s="177" t="s">
        <v>110</v>
      </c>
      <c r="E67" s="178"/>
      <c r="F67" s="178">
        <v>23</v>
      </c>
      <c r="G67" s="178">
        <v>6</v>
      </c>
      <c r="H67" s="199">
        <f t="shared" si="9"/>
        <v>0.16666666666666666</v>
      </c>
      <c r="I67" s="199">
        <f t="shared" si="10"/>
        <v>1.8333333333333333</v>
      </c>
      <c r="J67" s="199">
        <f t="shared" si="11"/>
        <v>2</v>
      </c>
      <c r="K67" s="200">
        <f t="shared" si="12"/>
        <v>4.666666666666667</v>
      </c>
      <c r="L67" s="39"/>
      <c r="M67" s="193" t="s">
        <v>250</v>
      </c>
      <c r="N67" s="178"/>
      <c r="O67" s="178"/>
      <c r="P67" s="178" t="s">
        <v>258</v>
      </c>
      <c r="Q67" s="178" t="s">
        <v>222</v>
      </c>
      <c r="R67" s="178" t="s">
        <v>209</v>
      </c>
      <c r="S67" s="178" t="s">
        <v>278</v>
      </c>
      <c r="T67" s="199"/>
      <c r="U67" s="202" t="s">
        <v>255</v>
      </c>
      <c r="V67" s="39"/>
      <c r="W67" s="193"/>
      <c r="X67" s="179"/>
      <c r="Y67" s="179"/>
      <c r="Z67" s="177"/>
      <c r="AA67" s="177"/>
      <c r="AB67" s="177"/>
      <c r="AC67" s="177"/>
      <c r="AD67" s="177"/>
      <c r="AE67" s="177"/>
      <c r="AF67" s="177"/>
      <c r="AG67" s="194"/>
      <c r="AH67" s="180"/>
      <c r="AI67" s="177"/>
      <c r="AJ67" s="177"/>
      <c r="AK67" s="177"/>
      <c r="AL67" s="177"/>
      <c r="AM67" s="179"/>
      <c r="AN67" s="177"/>
      <c r="AO67" s="177"/>
      <c r="AP67" s="177"/>
      <c r="AQ67" s="183"/>
      <c r="AR67" s="25"/>
      <c r="AS67" s="25"/>
    </row>
    <row r="68" spans="1:45" ht="15" customHeight="1" x14ac:dyDescent="0.2">
      <c r="A68" s="2"/>
      <c r="B68" s="182">
        <v>1990</v>
      </c>
      <c r="C68" s="178" t="s">
        <v>113</v>
      </c>
      <c r="D68" s="177" t="s">
        <v>110</v>
      </c>
      <c r="E68" s="178"/>
      <c r="F68" s="178">
        <v>24</v>
      </c>
      <c r="G68" s="178">
        <v>2</v>
      </c>
      <c r="H68" s="216">
        <f t="shared" si="9"/>
        <v>1</v>
      </c>
      <c r="I68" s="216">
        <f t="shared" si="10"/>
        <v>2</v>
      </c>
      <c r="J68" s="216">
        <f t="shared" si="11"/>
        <v>3</v>
      </c>
      <c r="K68" s="200">
        <f t="shared" si="12"/>
        <v>5.5</v>
      </c>
      <c r="L68" s="39"/>
      <c r="M68" s="193" t="s">
        <v>251</v>
      </c>
      <c r="N68" s="178"/>
      <c r="O68" s="178"/>
      <c r="P68" s="178" t="s">
        <v>292</v>
      </c>
      <c r="Q68" s="178" t="s">
        <v>277</v>
      </c>
      <c r="R68" s="178" t="s">
        <v>215</v>
      </c>
      <c r="S68" s="178" t="s">
        <v>206</v>
      </c>
      <c r="T68" s="199"/>
      <c r="U68" s="202" t="s">
        <v>272</v>
      </c>
      <c r="V68" s="39"/>
      <c r="W68" s="193"/>
      <c r="X68" s="179"/>
      <c r="Y68" s="179"/>
      <c r="Z68" s="177"/>
      <c r="AA68" s="177"/>
      <c r="AB68" s="177"/>
      <c r="AC68" s="177"/>
      <c r="AD68" s="177"/>
      <c r="AE68" s="177"/>
      <c r="AF68" s="177"/>
      <c r="AG68" s="194"/>
      <c r="AH68" s="180"/>
      <c r="AI68" s="177"/>
      <c r="AJ68" s="177"/>
      <c r="AK68" s="177"/>
      <c r="AL68" s="177"/>
      <c r="AM68" s="179"/>
      <c r="AN68" s="177"/>
      <c r="AO68" s="177"/>
      <c r="AP68" s="177"/>
      <c r="AQ68" s="183"/>
      <c r="AR68" s="25"/>
      <c r="AS68" s="25"/>
    </row>
    <row r="69" spans="1:45" ht="15" customHeight="1" x14ac:dyDescent="0.2">
      <c r="A69" s="2"/>
      <c r="B69" s="182">
        <v>1991</v>
      </c>
      <c r="C69" s="178" t="s">
        <v>114</v>
      </c>
      <c r="D69" s="177" t="s">
        <v>110</v>
      </c>
      <c r="E69" s="178"/>
      <c r="F69" s="178">
        <v>25</v>
      </c>
      <c r="G69" s="178">
        <v>2</v>
      </c>
      <c r="H69" s="199">
        <f t="shared" si="9"/>
        <v>0</v>
      </c>
      <c r="I69" s="199">
        <f t="shared" si="10"/>
        <v>1</v>
      </c>
      <c r="J69" s="199">
        <f t="shared" si="11"/>
        <v>1</v>
      </c>
      <c r="K69" s="217">
        <f t="shared" si="12"/>
        <v>7.5</v>
      </c>
      <c r="L69" s="39"/>
      <c r="M69" s="193" t="s">
        <v>253</v>
      </c>
      <c r="N69" s="178"/>
      <c r="O69" s="178"/>
      <c r="P69" s="178" t="s">
        <v>293</v>
      </c>
      <c r="Q69" s="178" t="s">
        <v>254</v>
      </c>
      <c r="R69" s="178" t="s">
        <v>266</v>
      </c>
      <c r="S69" s="178" t="s">
        <v>279</v>
      </c>
      <c r="T69" s="199"/>
      <c r="U69" s="202" t="s">
        <v>273</v>
      </c>
      <c r="V69" s="39"/>
      <c r="W69" s="193"/>
      <c r="X69" s="179"/>
      <c r="Y69" s="179"/>
      <c r="Z69" s="177"/>
      <c r="AA69" s="177"/>
      <c r="AB69" s="177"/>
      <c r="AC69" s="177"/>
      <c r="AD69" s="177"/>
      <c r="AE69" s="177"/>
      <c r="AF69" s="177"/>
      <c r="AG69" s="194"/>
      <c r="AH69" s="180"/>
      <c r="AI69" s="177"/>
      <c r="AJ69" s="177"/>
      <c r="AK69" s="177"/>
      <c r="AL69" s="177"/>
      <c r="AM69" s="179"/>
      <c r="AN69" s="177"/>
      <c r="AO69" s="177"/>
      <c r="AP69" s="177"/>
      <c r="AQ69" s="183"/>
      <c r="AR69" s="25"/>
      <c r="AS69" s="25"/>
    </row>
    <row r="70" spans="1:45" ht="15" customHeight="1" x14ac:dyDescent="0.2">
      <c r="A70" s="2"/>
      <c r="B70" s="182">
        <v>1992</v>
      </c>
      <c r="C70" s="178" t="s">
        <v>109</v>
      </c>
      <c r="D70" s="177" t="s">
        <v>110</v>
      </c>
      <c r="E70" s="178"/>
      <c r="F70" s="178">
        <v>26</v>
      </c>
      <c r="G70" s="178">
        <v>6</v>
      </c>
      <c r="H70" s="199">
        <f t="shared" si="9"/>
        <v>0.5</v>
      </c>
      <c r="I70" s="199">
        <f t="shared" si="10"/>
        <v>0.66666666666666663</v>
      </c>
      <c r="J70" s="199">
        <f t="shared" si="11"/>
        <v>1.1666666666666667</v>
      </c>
      <c r="K70" s="200">
        <f t="shared" si="12"/>
        <v>5</v>
      </c>
      <c r="L70" s="39"/>
      <c r="M70" s="193" t="s">
        <v>256</v>
      </c>
      <c r="N70" s="178"/>
      <c r="O70" s="178"/>
      <c r="P70" s="178" t="s">
        <v>209</v>
      </c>
      <c r="Q70" s="178" t="s">
        <v>221</v>
      </c>
      <c r="R70" s="178" t="s">
        <v>211</v>
      </c>
      <c r="S70" s="178" t="s">
        <v>280</v>
      </c>
      <c r="T70" s="199"/>
      <c r="U70" s="202" t="s">
        <v>258</v>
      </c>
      <c r="V70" s="39"/>
      <c r="W70" s="193"/>
      <c r="X70" s="179"/>
      <c r="Y70" s="179"/>
      <c r="Z70" s="177"/>
      <c r="AA70" s="177"/>
      <c r="AB70" s="177"/>
      <c r="AC70" s="177"/>
      <c r="AD70" s="177"/>
      <c r="AE70" s="177"/>
      <c r="AF70" s="177"/>
      <c r="AG70" s="194"/>
      <c r="AH70" s="180"/>
      <c r="AI70" s="177"/>
      <c r="AJ70" s="177"/>
      <c r="AK70" s="177"/>
      <c r="AL70" s="177"/>
      <c r="AM70" s="179"/>
      <c r="AN70" s="177"/>
      <c r="AO70" s="177"/>
      <c r="AP70" s="177"/>
      <c r="AQ70" s="183"/>
      <c r="AR70" s="25"/>
      <c r="AS70" s="25"/>
    </row>
    <row r="71" spans="1:45" ht="15" customHeight="1" x14ac:dyDescent="0.2">
      <c r="A71" s="2"/>
      <c r="B71" s="182">
        <v>1993</v>
      </c>
      <c r="C71" s="178" t="s">
        <v>63</v>
      </c>
      <c r="D71" s="177" t="s">
        <v>110</v>
      </c>
      <c r="E71" s="178"/>
      <c r="F71" s="178">
        <v>27</v>
      </c>
      <c r="G71" s="178">
        <v>9</v>
      </c>
      <c r="H71" s="199">
        <f t="shared" si="9"/>
        <v>0.33333333333333331</v>
      </c>
      <c r="I71" s="199">
        <f t="shared" si="10"/>
        <v>0.88888888888888884</v>
      </c>
      <c r="J71" s="199">
        <f t="shared" si="11"/>
        <v>1.2222222222222223</v>
      </c>
      <c r="K71" s="200">
        <f t="shared" si="12"/>
        <v>5.7777777777777777</v>
      </c>
      <c r="L71" s="39"/>
      <c r="M71" s="193" t="s">
        <v>257</v>
      </c>
      <c r="N71" s="178"/>
      <c r="O71" s="178"/>
      <c r="P71" s="178" t="s">
        <v>216</v>
      </c>
      <c r="Q71" s="178" t="s">
        <v>277</v>
      </c>
      <c r="R71" s="178" t="s">
        <v>214</v>
      </c>
      <c r="S71" s="178" t="s">
        <v>213</v>
      </c>
      <c r="T71" s="199"/>
      <c r="U71" s="202" t="s">
        <v>266</v>
      </c>
      <c r="V71" s="39"/>
      <c r="W71" s="193"/>
      <c r="X71" s="179"/>
      <c r="Y71" s="179"/>
      <c r="Z71" s="177"/>
      <c r="AA71" s="177"/>
      <c r="AB71" s="177"/>
      <c r="AC71" s="177"/>
      <c r="AD71" s="177"/>
      <c r="AE71" s="177"/>
      <c r="AF71" s="177"/>
      <c r="AG71" s="194"/>
      <c r="AH71" s="180"/>
      <c r="AI71" s="177"/>
      <c r="AJ71" s="177"/>
      <c r="AK71" s="177"/>
      <c r="AL71" s="177"/>
      <c r="AM71" s="179"/>
      <c r="AN71" s="177"/>
      <c r="AO71" s="177"/>
      <c r="AP71" s="177"/>
      <c r="AQ71" s="183"/>
      <c r="AR71" s="25"/>
      <c r="AS71" s="25"/>
    </row>
    <row r="72" spans="1:45" ht="15" customHeight="1" x14ac:dyDescent="0.2">
      <c r="A72" s="2"/>
      <c r="B72" s="182">
        <v>1994</v>
      </c>
      <c r="C72" s="178" t="s">
        <v>63</v>
      </c>
      <c r="D72" s="177" t="s">
        <v>110</v>
      </c>
      <c r="E72" s="178"/>
      <c r="F72" s="178">
        <v>28</v>
      </c>
      <c r="G72" s="178">
        <v>4</v>
      </c>
      <c r="H72" s="199">
        <f t="shared" si="9"/>
        <v>0</v>
      </c>
      <c r="I72" s="199">
        <f t="shared" si="10"/>
        <v>1</v>
      </c>
      <c r="J72" s="199">
        <f t="shared" si="11"/>
        <v>1</v>
      </c>
      <c r="K72" s="200">
        <f t="shared" si="12"/>
        <v>5.25</v>
      </c>
      <c r="L72" s="39"/>
      <c r="M72" s="193" t="s">
        <v>259</v>
      </c>
      <c r="N72" s="178"/>
      <c r="O72" s="178"/>
      <c r="P72" s="178" t="s">
        <v>207</v>
      </c>
      <c r="Q72" s="178" t="s">
        <v>220</v>
      </c>
      <c r="R72" s="178" t="s">
        <v>284</v>
      </c>
      <c r="S72" s="178" t="s">
        <v>211</v>
      </c>
      <c r="T72" s="199"/>
      <c r="U72" s="202" t="s">
        <v>211</v>
      </c>
      <c r="V72" s="39"/>
      <c r="W72" s="193"/>
      <c r="X72" s="179"/>
      <c r="Y72" s="179"/>
      <c r="Z72" s="177"/>
      <c r="AA72" s="177"/>
      <c r="AB72" s="177"/>
      <c r="AC72" s="177"/>
      <c r="AD72" s="177"/>
      <c r="AE72" s="177"/>
      <c r="AF72" s="177"/>
      <c r="AG72" s="194"/>
      <c r="AH72" s="180"/>
      <c r="AI72" s="177"/>
      <c r="AJ72" s="177"/>
      <c r="AK72" s="177"/>
      <c r="AL72" s="177"/>
      <c r="AM72" s="179"/>
      <c r="AN72" s="177"/>
      <c r="AO72" s="177"/>
      <c r="AP72" s="177"/>
      <c r="AQ72" s="183"/>
      <c r="AR72" s="25"/>
      <c r="AS72" s="25"/>
    </row>
    <row r="73" spans="1:45" ht="15" customHeight="1" x14ac:dyDescent="0.2">
      <c r="A73" s="2"/>
      <c r="B73" s="182">
        <v>1995</v>
      </c>
      <c r="C73" s="178" t="s">
        <v>117</v>
      </c>
      <c r="D73" s="177" t="s">
        <v>110</v>
      </c>
      <c r="E73" s="178"/>
      <c r="F73" s="178">
        <v>29</v>
      </c>
      <c r="G73" s="178">
        <v>3</v>
      </c>
      <c r="H73" s="199">
        <f t="shared" si="9"/>
        <v>0</v>
      </c>
      <c r="I73" s="199">
        <f t="shared" si="10"/>
        <v>0.33333333333333331</v>
      </c>
      <c r="J73" s="199">
        <f t="shared" si="11"/>
        <v>0.33333333333333331</v>
      </c>
      <c r="K73" s="200">
        <f t="shared" si="12"/>
        <v>4.333333333333333</v>
      </c>
      <c r="L73" s="39"/>
      <c r="M73" s="193" t="s">
        <v>260</v>
      </c>
      <c r="N73" s="178"/>
      <c r="O73" s="178"/>
      <c r="P73" s="178" t="s">
        <v>284</v>
      </c>
      <c r="Q73" s="178" t="s">
        <v>218</v>
      </c>
      <c r="R73" s="178" t="s">
        <v>216</v>
      </c>
      <c r="S73" s="178" t="s">
        <v>211</v>
      </c>
      <c r="T73" s="199"/>
      <c r="U73" s="202" t="s">
        <v>265</v>
      </c>
      <c r="V73" s="39"/>
      <c r="W73" s="193"/>
      <c r="X73" s="179"/>
      <c r="Y73" s="179"/>
      <c r="Z73" s="177"/>
      <c r="AA73" s="177"/>
      <c r="AB73" s="177"/>
      <c r="AC73" s="177"/>
      <c r="AD73" s="177"/>
      <c r="AE73" s="177"/>
      <c r="AF73" s="177"/>
      <c r="AG73" s="194"/>
      <c r="AH73" s="180"/>
      <c r="AI73" s="177"/>
      <c r="AJ73" s="177"/>
      <c r="AK73" s="177"/>
      <c r="AL73" s="177"/>
      <c r="AM73" s="179"/>
      <c r="AN73" s="177"/>
      <c r="AO73" s="177"/>
      <c r="AP73" s="177"/>
      <c r="AQ73" s="183"/>
      <c r="AR73" s="25"/>
      <c r="AS73" s="25"/>
    </row>
    <row r="74" spans="1:45" ht="15" customHeight="1" x14ac:dyDescent="0.2">
      <c r="A74" s="2"/>
      <c r="B74" s="182">
        <v>1996</v>
      </c>
      <c r="C74" s="178" t="s">
        <v>118</v>
      </c>
      <c r="D74" s="177" t="s">
        <v>110</v>
      </c>
      <c r="E74" s="178"/>
      <c r="F74" s="178">
        <v>30</v>
      </c>
      <c r="G74" s="178"/>
      <c r="H74" s="199"/>
      <c r="I74" s="199"/>
      <c r="J74" s="199"/>
      <c r="K74" s="200"/>
      <c r="L74" s="39"/>
      <c r="M74" s="193" t="s">
        <v>261</v>
      </c>
      <c r="N74" s="178"/>
      <c r="O74" s="178"/>
      <c r="P74" s="178" t="s">
        <v>266</v>
      </c>
      <c r="Q74" s="178" t="s">
        <v>271</v>
      </c>
      <c r="R74" s="178" t="s">
        <v>284</v>
      </c>
      <c r="S74" s="178" t="s">
        <v>213</v>
      </c>
      <c r="T74" s="199"/>
      <c r="U74" s="202" t="s">
        <v>209</v>
      </c>
      <c r="V74" s="39"/>
      <c r="W74" s="193"/>
      <c r="X74" s="179"/>
      <c r="Y74" s="179"/>
      <c r="Z74" s="177"/>
      <c r="AA74" s="177"/>
      <c r="AB74" s="177"/>
      <c r="AC74" s="177"/>
      <c r="AD74" s="177"/>
      <c r="AE74" s="177"/>
      <c r="AF74" s="177"/>
      <c r="AG74" s="194"/>
      <c r="AH74" s="180"/>
      <c r="AI74" s="177"/>
      <c r="AJ74" s="177"/>
      <c r="AK74" s="177"/>
      <c r="AL74" s="177"/>
      <c r="AM74" s="179"/>
      <c r="AN74" s="177"/>
      <c r="AO74" s="177"/>
      <c r="AP74" s="177"/>
      <c r="AQ74" s="183"/>
      <c r="AR74" s="25"/>
      <c r="AS74" s="25"/>
    </row>
    <row r="75" spans="1:45" ht="15" customHeight="1" x14ac:dyDescent="0.2">
      <c r="A75" s="2"/>
      <c r="B75" s="182">
        <v>1997</v>
      </c>
      <c r="C75" s="178" t="s">
        <v>113</v>
      </c>
      <c r="D75" s="177" t="s">
        <v>119</v>
      </c>
      <c r="E75" s="178"/>
      <c r="F75" s="178">
        <v>31</v>
      </c>
      <c r="G75" s="178">
        <v>4</v>
      </c>
      <c r="H75" s="199">
        <f t="shared" si="9"/>
        <v>0</v>
      </c>
      <c r="I75" s="199">
        <f t="shared" si="10"/>
        <v>1</v>
      </c>
      <c r="J75" s="199">
        <f t="shared" si="11"/>
        <v>1</v>
      </c>
      <c r="K75" s="200">
        <f t="shared" si="12"/>
        <v>4.75</v>
      </c>
      <c r="L75" s="39"/>
      <c r="M75" s="193" t="s">
        <v>262</v>
      </c>
      <c r="N75" s="178"/>
      <c r="O75" s="178"/>
      <c r="P75" s="178" t="s">
        <v>266</v>
      </c>
      <c r="Q75" s="178" t="s">
        <v>287</v>
      </c>
      <c r="R75" s="178" t="s">
        <v>284</v>
      </c>
      <c r="S75" s="178" t="s">
        <v>210</v>
      </c>
      <c r="T75" s="199"/>
      <c r="U75" s="202" t="s">
        <v>215</v>
      </c>
      <c r="V75" s="39"/>
      <c r="W75" s="193"/>
      <c r="X75" s="179"/>
      <c r="Y75" s="179"/>
      <c r="Z75" s="177"/>
      <c r="AA75" s="177"/>
      <c r="AB75" s="177"/>
      <c r="AC75" s="177"/>
      <c r="AD75" s="177"/>
      <c r="AE75" s="177"/>
      <c r="AF75" s="177"/>
      <c r="AG75" s="194"/>
      <c r="AH75" s="180"/>
      <c r="AI75" s="177"/>
      <c r="AJ75" s="177"/>
      <c r="AK75" s="177"/>
      <c r="AL75" s="177"/>
      <c r="AM75" s="179"/>
      <c r="AN75" s="177"/>
      <c r="AO75" s="177"/>
      <c r="AP75" s="177"/>
      <c r="AQ75" s="183"/>
      <c r="AR75" s="25"/>
      <c r="AS75" s="25"/>
    </row>
    <row r="76" spans="1:45" ht="15" customHeight="1" x14ac:dyDescent="0.2">
      <c r="A76" s="2"/>
      <c r="B76" s="182">
        <v>1998</v>
      </c>
      <c r="C76" s="178" t="s">
        <v>111</v>
      </c>
      <c r="D76" s="177" t="s">
        <v>119</v>
      </c>
      <c r="E76" s="178"/>
      <c r="F76" s="178">
        <v>32</v>
      </c>
      <c r="G76" s="178">
        <v>10</v>
      </c>
      <c r="H76" s="199">
        <f t="shared" si="9"/>
        <v>0.5</v>
      </c>
      <c r="I76" s="199">
        <f t="shared" si="10"/>
        <v>1.1000000000000001</v>
      </c>
      <c r="J76" s="199">
        <f t="shared" si="11"/>
        <v>1.6</v>
      </c>
      <c r="K76" s="200">
        <f t="shared" si="12"/>
        <v>4.7</v>
      </c>
      <c r="L76" s="39"/>
      <c r="M76" s="193" t="s">
        <v>263</v>
      </c>
      <c r="N76" s="178"/>
      <c r="O76" s="178"/>
      <c r="P76" s="218" t="s">
        <v>216</v>
      </c>
      <c r="Q76" s="178" t="s">
        <v>277</v>
      </c>
      <c r="R76" s="218" t="s">
        <v>168</v>
      </c>
      <c r="S76" s="218" t="s">
        <v>214</v>
      </c>
      <c r="T76" s="216"/>
      <c r="U76" s="219" t="s">
        <v>116</v>
      </c>
      <c r="V76" s="39"/>
      <c r="W76" s="193"/>
      <c r="X76" s="179"/>
      <c r="Y76" s="179"/>
      <c r="Z76" s="177"/>
      <c r="AA76" s="177"/>
      <c r="AB76" s="177"/>
      <c r="AC76" s="177"/>
      <c r="AD76" s="177"/>
      <c r="AE76" s="177"/>
      <c r="AF76" s="177"/>
      <c r="AG76" s="194"/>
      <c r="AH76" s="180"/>
      <c r="AI76" s="177"/>
      <c r="AJ76" s="177"/>
      <c r="AK76" s="177"/>
      <c r="AL76" s="177"/>
      <c r="AM76" s="179"/>
      <c r="AN76" s="177"/>
      <c r="AO76" s="177"/>
      <c r="AP76" s="177"/>
      <c r="AQ76" s="183"/>
      <c r="AR76" s="25"/>
      <c r="AS76" s="25"/>
    </row>
    <row r="77" spans="1:45" ht="15" customHeight="1" x14ac:dyDescent="0.2">
      <c r="A77" s="2"/>
      <c r="B77" s="182">
        <v>1999</v>
      </c>
      <c r="C77" s="178" t="s">
        <v>116</v>
      </c>
      <c r="D77" s="177" t="s">
        <v>110</v>
      </c>
      <c r="E77" s="178"/>
      <c r="F77" s="178">
        <v>33</v>
      </c>
      <c r="G77" s="178"/>
      <c r="H77" s="199"/>
      <c r="I77" s="199"/>
      <c r="J77" s="199"/>
      <c r="K77" s="200"/>
      <c r="L77" s="39"/>
      <c r="M77" s="193" t="s">
        <v>264</v>
      </c>
      <c r="N77" s="178"/>
      <c r="O77" s="178"/>
      <c r="P77" s="178" t="s">
        <v>216</v>
      </c>
      <c r="Q77" s="178" t="s">
        <v>288</v>
      </c>
      <c r="R77" s="178" t="s">
        <v>168</v>
      </c>
      <c r="S77" s="178" t="s">
        <v>215</v>
      </c>
      <c r="T77" s="199"/>
      <c r="U77" s="202" t="s">
        <v>115</v>
      </c>
      <c r="V77" s="39"/>
      <c r="W77" s="193"/>
      <c r="X77" s="179"/>
      <c r="Y77" s="179"/>
      <c r="Z77" s="177"/>
      <c r="AA77" s="177"/>
      <c r="AB77" s="177"/>
      <c r="AC77" s="177"/>
      <c r="AD77" s="177"/>
      <c r="AE77" s="177"/>
      <c r="AF77" s="177"/>
      <c r="AG77" s="194"/>
      <c r="AH77" s="180"/>
      <c r="AI77" s="177"/>
      <c r="AJ77" s="177"/>
      <c r="AK77" s="177"/>
      <c r="AL77" s="177"/>
      <c r="AM77" s="179"/>
      <c r="AN77" s="177"/>
      <c r="AO77" s="177"/>
      <c r="AP77" s="177"/>
      <c r="AQ77" s="183"/>
      <c r="AR77" s="25"/>
      <c r="AS77" s="25"/>
    </row>
    <row r="78" spans="1:45" s="10" customFormat="1" ht="15" customHeight="1" x14ac:dyDescent="0.25">
      <c r="A78" s="24"/>
      <c r="B78" s="184"/>
      <c r="C78" s="186"/>
      <c r="D78" s="186"/>
      <c r="E78" s="186"/>
      <c r="F78" s="186"/>
      <c r="G78" s="186"/>
      <c r="H78" s="186"/>
      <c r="I78" s="186"/>
      <c r="J78" s="186"/>
      <c r="K78" s="206"/>
      <c r="L78" s="39"/>
      <c r="M78" s="184"/>
      <c r="N78" s="186"/>
      <c r="O78" s="186"/>
      <c r="P78" s="186"/>
      <c r="Q78" s="186"/>
      <c r="R78" s="186"/>
      <c r="S78" s="186"/>
      <c r="T78" s="186"/>
      <c r="U78" s="206"/>
      <c r="V78" s="39"/>
      <c r="W78" s="184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91"/>
      <c r="AI78" s="186"/>
      <c r="AJ78" s="186"/>
      <c r="AK78" s="186"/>
      <c r="AL78" s="186"/>
      <c r="AM78" s="186"/>
      <c r="AN78" s="186"/>
      <c r="AO78" s="186"/>
      <c r="AP78" s="186"/>
      <c r="AQ78" s="191"/>
      <c r="AR78" s="36"/>
      <c r="AS78" s="40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5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40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40"/>
      <c r="AS80" s="40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40"/>
      <c r="AS81" s="40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40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40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40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</sheetData>
  <sortState ref="M52:P58">
    <sortCondition descending="1" ref="M5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3" zoomScaleNormal="93" workbookViewId="0">
      <selection activeCell="X21" sqref="X21:X24"/>
    </sheetView>
  </sheetViews>
  <sheetFormatPr defaultRowHeight="15" x14ac:dyDescent="0.25"/>
  <cols>
    <col min="1" max="1" width="0.7109375" style="10" customWidth="1"/>
    <col min="2" max="2" width="28.140625" style="60" customWidth="1"/>
    <col min="3" max="3" width="21.5703125" style="61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60" customWidth="1"/>
    <col min="22" max="22" width="9" style="61" customWidth="1"/>
    <col min="23" max="23" width="21" style="85" customWidth="1"/>
    <col min="24" max="24" width="9.7109375" style="61" customWidth="1"/>
    <col min="25" max="25" width="87.5703125" style="3" customWidth="1"/>
    <col min="26" max="30" width="9.140625" style="3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93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2"/>
      <c r="R1" s="152"/>
      <c r="S1" s="152"/>
      <c r="T1" s="152"/>
      <c r="U1" s="152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120</v>
      </c>
      <c r="C2" s="92" t="s">
        <v>196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53"/>
      <c r="R2" s="153"/>
      <c r="S2" s="153"/>
      <c r="T2" s="153"/>
      <c r="U2" s="153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154" t="s">
        <v>17</v>
      </c>
      <c r="R3" s="154">
        <v>1</v>
      </c>
      <c r="S3" s="154">
        <v>2</v>
      </c>
      <c r="T3" s="154">
        <v>3</v>
      </c>
      <c r="U3" s="154" t="s">
        <v>44</v>
      </c>
      <c r="V3" s="18" t="s">
        <v>22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24"/>
      <c r="B4" s="138" t="s">
        <v>75</v>
      </c>
      <c r="C4" s="139" t="s">
        <v>76</v>
      </c>
      <c r="D4" s="112" t="s">
        <v>66</v>
      </c>
      <c r="E4" s="122" t="s">
        <v>110</v>
      </c>
      <c r="F4" s="123"/>
      <c r="G4" s="77"/>
      <c r="H4" s="116"/>
      <c r="I4" s="77">
        <v>1</v>
      </c>
      <c r="J4" s="77" t="s">
        <v>133</v>
      </c>
      <c r="K4" s="77">
        <v>9</v>
      </c>
      <c r="L4" s="77"/>
      <c r="M4" s="117">
        <v>1</v>
      </c>
      <c r="N4" s="117"/>
      <c r="O4" s="77"/>
      <c r="P4" s="116"/>
      <c r="Q4" s="121" t="s">
        <v>68</v>
      </c>
      <c r="R4" s="118" t="s">
        <v>68</v>
      </c>
      <c r="S4" s="118">
        <v>0</v>
      </c>
      <c r="T4" s="118">
        <v>0</v>
      </c>
      <c r="U4" s="118">
        <v>0</v>
      </c>
      <c r="V4" s="119">
        <v>1</v>
      </c>
      <c r="W4" s="139" t="s">
        <v>79</v>
      </c>
      <c r="X4" s="121" t="s">
        <v>134</v>
      </c>
      <c r="Y4" s="68"/>
      <c r="Z4" s="68"/>
      <c r="AA4" s="68"/>
      <c r="AB4" s="68"/>
      <c r="AC4" s="68"/>
      <c r="AD4" s="68"/>
    </row>
    <row r="5" spans="1:30" x14ac:dyDescent="0.25">
      <c r="A5" s="24"/>
      <c r="B5" s="138" t="s">
        <v>80</v>
      </c>
      <c r="C5" s="139" t="s">
        <v>81</v>
      </c>
      <c r="D5" s="112" t="s">
        <v>66</v>
      </c>
      <c r="E5" s="122" t="s">
        <v>110</v>
      </c>
      <c r="F5" s="123"/>
      <c r="G5" s="77"/>
      <c r="H5" s="116"/>
      <c r="I5" s="77">
        <v>1</v>
      </c>
      <c r="J5" s="77" t="s">
        <v>133</v>
      </c>
      <c r="K5" s="77">
        <v>6</v>
      </c>
      <c r="L5" s="77"/>
      <c r="M5" s="117">
        <v>1</v>
      </c>
      <c r="N5" s="117"/>
      <c r="O5" s="77"/>
      <c r="P5" s="116"/>
      <c r="Q5" s="121" t="s">
        <v>157</v>
      </c>
      <c r="R5" s="118" t="s">
        <v>158</v>
      </c>
      <c r="S5" s="118" t="s">
        <v>82</v>
      </c>
      <c r="T5" s="118"/>
      <c r="U5" s="118" t="s">
        <v>72</v>
      </c>
      <c r="V5" s="119">
        <v>0.28599999999999998</v>
      </c>
      <c r="W5" s="139" t="s">
        <v>83</v>
      </c>
      <c r="X5" s="121" t="s">
        <v>135</v>
      </c>
      <c r="Y5" s="68"/>
      <c r="Z5" s="68"/>
      <c r="AA5" s="68"/>
      <c r="AB5" s="68"/>
      <c r="AC5" s="68"/>
      <c r="AD5" s="68"/>
    </row>
    <row r="6" spans="1:30" x14ac:dyDescent="0.25">
      <c r="A6" s="24"/>
      <c r="B6" s="112" t="s">
        <v>84</v>
      </c>
      <c r="C6" s="113" t="s">
        <v>85</v>
      </c>
      <c r="D6" s="114" t="s">
        <v>66</v>
      </c>
      <c r="E6" s="115" t="s">
        <v>110</v>
      </c>
      <c r="F6" s="25"/>
      <c r="G6" s="77">
        <v>1</v>
      </c>
      <c r="H6" s="77"/>
      <c r="I6" s="116"/>
      <c r="J6" s="117" t="s">
        <v>133</v>
      </c>
      <c r="K6" s="117">
        <v>3</v>
      </c>
      <c r="L6" s="117"/>
      <c r="M6" s="117">
        <v>1</v>
      </c>
      <c r="N6" s="117"/>
      <c r="O6" s="77"/>
      <c r="P6" s="116">
        <v>1</v>
      </c>
      <c r="Q6" s="121" t="s">
        <v>159</v>
      </c>
      <c r="R6" s="118"/>
      <c r="S6" s="118" t="s">
        <v>87</v>
      </c>
      <c r="T6" s="118" t="s">
        <v>73</v>
      </c>
      <c r="U6" s="118"/>
      <c r="V6" s="119">
        <v>1</v>
      </c>
      <c r="W6" s="113" t="s">
        <v>89</v>
      </c>
      <c r="X6" s="121" t="s">
        <v>90</v>
      </c>
      <c r="Y6" s="68"/>
      <c r="Z6" s="68"/>
      <c r="AA6" s="68"/>
      <c r="AB6" s="68"/>
      <c r="AC6" s="68"/>
      <c r="AD6" s="68"/>
    </row>
    <row r="7" spans="1:30" x14ac:dyDescent="0.25">
      <c r="A7" s="24"/>
      <c r="B7" s="112" t="s">
        <v>91</v>
      </c>
      <c r="C7" s="113" t="s">
        <v>92</v>
      </c>
      <c r="D7" s="114" t="s">
        <v>66</v>
      </c>
      <c r="E7" s="115" t="s">
        <v>110</v>
      </c>
      <c r="F7" s="25"/>
      <c r="G7" s="77">
        <v>1</v>
      </c>
      <c r="H7" s="77"/>
      <c r="I7" s="116"/>
      <c r="J7" s="117" t="s">
        <v>133</v>
      </c>
      <c r="K7" s="117">
        <v>2</v>
      </c>
      <c r="L7" s="117" t="s">
        <v>47</v>
      </c>
      <c r="M7" s="117">
        <v>1</v>
      </c>
      <c r="N7" s="117"/>
      <c r="O7" s="77">
        <v>1</v>
      </c>
      <c r="P7" s="116">
        <v>2</v>
      </c>
      <c r="Q7" s="121" t="s">
        <v>160</v>
      </c>
      <c r="R7" s="118" t="s">
        <v>68</v>
      </c>
      <c r="S7" s="118" t="s">
        <v>74</v>
      </c>
      <c r="T7" s="118" t="s">
        <v>68</v>
      </c>
      <c r="U7" s="118" t="s">
        <v>70</v>
      </c>
      <c r="V7" s="119">
        <v>0.875</v>
      </c>
      <c r="W7" s="113" t="s">
        <v>93</v>
      </c>
      <c r="X7" s="121" t="s">
        <v>94</v>
      </c>
      <c r="Y7" s="68"/>
      <c r="Z7" s="68"/>
      <c r="AA7" s="68"/>
      <c r="AB7" s="68"/>
      <c r="AC7" s="68"/>
      <c r="AD7" s="68"/>
    </row>
    <row r="8" spans="1:30" x14ac:dyDescent="0.25">
      <c r="A8" s="24"/>
      <c r="B8" s="112" t="s">
        <v>95</v>
      </c>
      <c r="C8" s="113" t="s">
        <v>96</v>
      </c>
      <c r="D8" s="114" t="s">
        <v>66</v>
      </c>
      <c r="E8" s="115" t="s">
        <v>110</v>
      </c>
      <c r="F8" s="25"/>
      <c r="G8" s="77"/>
      <c r="H8" s="77"/>
      <c r="I8" s="116">
        <v>1</v>
      </c>
      <c r="J8" s="117" t="s">
        <v>133</v>
      </c>
      <c r="K8" s="117">
        <v>1</v>
      </c>
      <c r="L8" s="117"/>
      <c r="M8" s="77">
        <v>1</v>
      </c>
      <c r="N8" s="77"/>
      <c r="O8" s="77">
        <v>1</v>
      </c>
      <c r="P8" s="77">
        <v>1</v>
      </c>
      <c r="Q8" s="121" t="s">
        <v>161</v>
      </c>
      <c r="R8" s="121" t="s">
        <v>88</v>
      </c>
      <c r="S8" s="121" t="s">
        <v>70</v>
      </c>
      <c r="T8" s="121" t="s">
        <v>108</v>
      </c>
      <c r="U8" s="121" t="s">
        <v>71</v>
      </c>
      <c r="V8" s="162">
        <v>0.36399999999999999</v>
      </c>
      <c r="W8" s="113" t="s">
        <v>89</v>
      </c>
      <c r="X8" s="121" t="s">
        <v>97</v>
      </c>
      <c r="Y8" s="68"/>
      <c r="Z8" s="68"/>
      <c r="AA8" s="68"/>
      <c r="AB8" s="68"/>
      <c r="AC8" s="68"/>
      <c r="AD8" s="68"/>
    </row>
    <row r="9" spans="1:30" x14ac:dyDescent="0.25">
      <c r="A9" s="24"/>
      <c r="B9" s="112" t="s">
        <v>98</v>
      </c>
      <c r="C9" s="113" t="s">
        <v>99</v>
      </c>
      <c r="D9" s="114" t="s">
        <v>66</v>
      </c>
      <c r="E9" s="115" t="s">
        <v>110</v>
      </c>
      <c r="F9" s="25"/>
      <c r="G9" s="77">
        <v>1</v>
      </c>
      <c r="H9" s="77"/>
      <c r="I9" s="116"/>
      <c r="J9" s="117" t="s">
        <v>133</v>
      </c>
      <c r="K9" s="117">
        <v>2</v>
      </c>
      <c r="L9" s="117" t="s">
        <v>47</v>
      </c>
      <c r="M9" s="117">
        <v>1</v>
      </c>
      <c r="N9" s="117"/>
      <c r="O9" s="77"/>
      <c r="P9" s="116"/>
      <c r="Q9" s="121" t="s">
        <v>162</v>
      </c>
      <c r="R9" s="118" t="s">
        <v>87</v>
      </c>
      <c r="S9" s="118" t="s">
        <v>69</v>
      </c>
      <c r="T9" s="118"/>
      <c r="U9" s="118"/>
      <c r="V9" s="119">
        <v>0.83299999999999996</v>
      </c>
      <c r="W9" s="113" t="s">
        <v>89</v>
      </c>
      <c r="X9" s="121" t="s">
        <v>100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112" t="s">
        <v>136</v>
      </c>
      <c r="C10" s="113" t="s">
        <v>137</v>
      </c>
      <c r="D10" s="114" t="s">
        <v>66</v>
      </c>
      <c r="E10" s="115" t="s">
        <v>110</v>
      </c>
      <c r="F10" s="25"/>
      <c r="G10" s="77">
        <v>1</v>
      </c>
      <c r="H10" s="77"/>
      <c r="I10" s="116"/>
      <c r="J10" s="117"/>
      <c r="K10" s="117" t="s">
        <v>138</v>
      </c>
      <c r="L10" s="117"/>
      <c r="M10" s="117">
        <v>1</v>
      </c>
      <c r="N10" s="117"/>
      <c r="O10" s="77"/>
      <c r="P10" s="116"/>
      <c r="Q10" s="121" t="s">
        <v>158</v>
      </c>
      <c r="R10" s="118" t="s">
        <v>72</v>
      </c>
      <c r="S10" s="118" t="s">
        <v>72</v>
      </c>
      <c r="T10" s="118" t="s">
        <v>72</v>
      </c>
      <c r="U10" s="118"/>
      <c r="V10" s="119">
        <v>0</v>
      </c>
      <c r="W10" s="113" t="s">
        <v>139</v>
      </c>
      <c r="X10" s="121" t="s">
        <v>140</v>
      </c>
      <c r="Y10" s="68"/>
      <c r="Z10" s="68"/>
      <c r="AA10" s="68"/>
      <c r="AB10" s="68"/>
      <c r="AC10" s="68"/>
      <c r="AD10" s="68"/>
    </row>
    <row r="11" spans="1:30" x14ac:dyDescent="0.25">
      <c r="A11" s="24"/>
      <c r="B11" s="112" t="s">
        <v>141</v>
      </c>
      <c r="C11" s="113" t="s">
        <v>142</v>
      </c>
      <c r="D11" s="114" t="s">
        <v>66</v>
      </c>
      <c r="E11" s="115" t="s">
        <v>110</v>
      </c>
      <c r="F11" s="25"/>
      <c r="G11" s="77"/>
      <c r="H11" s="77"/>
      <c r="I11" s="116">
        <v>1</v>
      </c>
      <c r="J11" s="117" t="s">
        <v>143</v>
      </c>
      <c r="K11" s="117">
        <v>6</v>
      </c>
      <c r="L11" s="117"/>
      <c r="M11" s="117">
        <v>1</v>
      </c>
      <c r="N11" s="117"/>
      <c r="O11" s="77"/>
      <c r="P11" s="116"/>
      <c r="Q11" s="121" t="s">
        <v>78</v>
      </c>
      <c r="R11" s="118" t="s">
        <v>71</v>
      </c>
      <c r="S11" s="118" t="s">
        <v>68</v>
      </c>
      <c r="T11" s="118" t="s">
        <v>87</v>
      </c>
      <c r="U11" s="118"/>
      <c r="V11" s="119">
        <v>0.66700000000000004</v>
      </c>
      <c r="W11" s="113" t="s">
        <v>139</v>
      </c>
      <c r="X11" s="121" t="s">
        <v>144</v>
      </c>
      <c r="Y11" s="68"/>
      <c r="Z11" s="68"/>
      <c r="AA11" s="68"/>
      <c r="AB11" s="68"/>
      <c r="AC11" s="68"/>
      <c r="AD11" s="68"/>
    </row>
    <row r="12" spans="1:30" x14ac:dyDescent="0.25">
      <c r="A12" s="24"/>
      <c r="B12" s="112" t="s">
        <v>145</v>
      </c>
      <c r="C12" s="113" t="s">
        <v>146</v>
      </c>
      <c r="D12" s="114" t="s">
        <v>66</v>
      </c>
      <c r="E12" s="115" t="s">
        <v>110</v>
      </c>
      <c r="F12" s="25"/>
      <c r="G12" s="77"/>
      <c r="H12" s="77"/>
      <c r="I12" s="116">
        <v>1</v>
      </c>
      <c r="J12" s="117"/>
      <c r="K12" s="117" t="s">
        <v>138</v>
      </c>
      <c r="L12" s="117"/>
      <c r="M12" s="117">
        <v>1</v>
      </c>
      <c r="N12" s="117"/>
      <c r="O12" s="77"/>
      <c r="P12" s="116"/>
      <c r="Q12" s="121" t="s">
        <v>163</v>
      </c>
      <c r="R12" s="118" t="s">
        <v>108</v>
      </c>
      <c r="S12" s="118" t="s">
        <v>72</v>
      </c>
      <c r="T12" s="118"/>
      <c r="U12" s="118"/>
      <c r="V12" s="119">
        <v>0.4</v>
      </c>
      <c r="W12" s="113" t="s">
        <v>147</v>
      </c>
      <c r="X12" s="121" t="s">
        <v>148</v>
      </c>
      <c r="Y12" s="68"/>
      <c r="Z12" s="68"/>
      <c r="AA12" s="68"/>
      <c r="AB12" s="68"/>
      <c r="AC12" s="68"/>
      <c r="AD12" s="68"/>
    </row>
    <row r="13" spans="1:30" x14ac:dyDescent="0.25">
      <c r="A13" s="24"/>
      <c r="B13" s="23" t="s">
        <v>7</v>
      </c>
      <c r="C13" s="18"/>
      <c r="D13" s="17"/>
      <c r="E13" s="78"/>
      <c r="F13" s="79"/>
      <c r="G13" s="19">
        <f>SUM(G4:G12)</f>
        <v>4</v>
      </c>
      <c r="H13" s="19"/>
      <c r="I13" s="19">
        <f>SUM(I4:I12)</f>
        <v>5</v>
      </c>
      <c r="J13" s="18"/>
      <c r="K13" s="18"/>
      <c r="L13" s="18"/>
      <c r="M13" s="19">
        <f t="shared" ref="M13:P13" si="0">SUM(M4:M12)</f>
        <v>9</v>
      </c>
      <c r="N13" s="19">
        <f t="shared" si="0"/>
        <v>0</v>
      </c>
      <c r="O13" s="19">
        <f t="shared" si="0"/>
        <v>2</v>
      </c>
      <c r="P13" s="19">
        <f t="shared" si="0"/>
        <v>4</v>
      </c>
      <c r="Q13" s="81" t="s">
        <v>164</v>
      </c>
      <c r="R13" s="81" t="s">
        <v>165</v>
      </c>
      <c r="S13" s="81" t="s">
        <v>166</v>
      </c>
      <c r="T13" s="81" t="s">
        <v>86</v>
      </c>
      <c r="U13" s="81" t="s">
        <v>167</v>
      </c>
      <c r="V13" s="34">
        <v>0.57699999999999996</v>
      </c>
      <c r="W13" s="80"/>
      <c r="X13" s="81"/>
      <c r="Y13" s="68"/>
      <c r="Z13" s="68"/>
      <c r="AA13" s="68"/>
      <c r="AB13" s="68"/>
      <c r="AC13" s="68"/>
      <c r="AD13" s="68"/>
    </row>
    <row r="14" spans="1:30" x14ac:dyDescent="0.25">
      <c r="A14" s="24"/>
      <c r="B14" s="89" t="s">
        <v>48</v>
      </c>
      <c r="C14" s="91" t="s">
        <v>149</v>
      </c>
      <c r="D14" s="141"/>
      <c r="E14" s="63"/>
      <c r="F14" s="64"/>
      <c r="G14" s="91"/>
      <c r="H14" s="63"/>
      <c r="I14" s="65"/>
      <c r="J14" s="63"/>
      <c r="K14" s="63"/>
      <c r="L14" s="63"/>
      <c r="M14" s="63"/>
      <c r="N14" s="63"/>
      <c r="O14" s="63"/>
      <c r="P14" s="63"/>
      <c r="Q14" s="132"/>
      <c r="R14" s="156"/>
      <c r="S14" s="132"/>
      <c r="T14" s="132"/>
      <c r="U14" s="132"/>
      <c r="V14" s="63"/>
      <c r="W14" s="87"/>
      <c r="X14" s="88"/>
      <c r="Y14" s="68"/>
      <c r="Z14" s="68"/>
      <c r="AA14" s="68"/>
      <c r="AB14" s="68"/>
      <c r="AC14" s="68"/>
      <c r="AD14" s="68"/>
    </row>
    <row r="15" spans="1:30" x14ac:dyDescent="0.25">
      <c r="A15" s="24"/>
      <c r="B15" s="94"/>
      <c r="C15" s="95"/>
      <c r="D15" s="95"/>
      <c r="E15" s="83"/>
      <c r="F15" s="83"/>
      <c r="G15" s="96"/>
      <c r="H15" s="97"/>
      <c r="I15" s="82"/>
      <c r="J15" s="97"/>
      <c r="K15" s="82"/>
      <c r="L15" s="97"/>
      <c r="M15" s="82"/>
      <c r="N15" s="82"/>
      <c r="O15" s="82"/>
      <c r="P15" s="82"/>
      <c r="Q15" s="133"/>
      <c r="R15" s="133"/>
      <c r="S15" s="133"/>
      <c r="T15" s="133"/>
      <c r="U15" s="133"/>
      <c r="V15" s="82"/>
      <c r="W15" s="82"/>
      <c r="X15" s="98"/>
      <c r="Y15" s="68"/>
      <c r="Z15" s="68"/>
      <c r="AA15" s="68"/>
      <c r="AB15" s="68"/>
      <c r="AC15" s="68"/>
      <c r="AD15" s="68"/>
    </row>
    <row r="16" spans="1:30" x14ac:dyDescent="0.25">
      <c r="A16" s="9"/>
      <c r="B16" s="71" t="s">
        <v>101</v>
      </c>
      <c r="C16" s="23" t="s">
        <v>35</v>
      </c>
      <c r="D16" s="72" t="s">
        <v>36</v>
      </c>
      <c r="E16" s="73" t="s">
        <v>1</v>
      </c>
      <c r="F16" s="25"/>
      <c r="G16" s="74" t="s">
        <v>37</v>
      </c>
      <c r="H16" s="75" t="s">
        <v>38</v>
      </c>
      <c r="I16" s="75" t="s">
        <v>31</v>
      </c>
      <c r="J16" s="18" t="s">
        <v>39</v>
      </c>
      <c r="K16" s="76" t="s">
        <v>40</v>
      </c>
      <c r="L16" s="76" t="s">
        <v>41</v>
      </c>
      <c r="M16" s="74" t="s">
        <v>42</v>
      </c>
      <c r="N16" s="74" t="s">
        <v>30</v>
      </c>
      <c r="O16" s="75" t="s">
        <v>43</v>
      </c>
      <c r="P16" s="74" t="s">
        <v>38</v>
      </c>
      <c r="Q16" s="154" t="s">
        <v>17</v>
      </c>
      <c r="R16" s="154">
        <v>1</v>
      </c>
      <c r="S16" s="154">
        <v>2</v>
      </c>
      <c r="T16" s="154">
        <v>3</v>
      </c>
      <c r="U16" s="154" t="s">
        <v>44</v>
      </c>
      <c r="V16" s="18" t="s">
        <v>22</v>
      </c>
      <c r="W16" s="17" t="s">
        <v>45</v>
      </c>
      <c r="X16" s="17" t="s">
        <v>46</v>
      </c>
      <c r="Y16" s="68"/>
      <c r="Z16" s="68"/>
      <c r="AA16" s="68"/>
      <c r="AB16" s="68"/>
      <c r="AC16" s="68"/>
      <c r="AD16" s="68"/>
    </row>
    <row r="17" spans="1:32" x14ac:dyDescent="0.25">
      <c r="A17" s="9"/>
      <c r="B17" s="138" t="s">
        <v>150</v>
      </c>
      <c r="C17" s="139" t="s">
        <v>151</v>
      </c>
      <c r="D17" s="112" t="s">
        <v>66</v>
      </c>
      <c r="E17" s="122" t="s">
        <v>110</v>
      </c>
      <c r="F17" s="79"/>
      <c r="G17" s="77">
        <v>1</v>
      </c>
      <c r="H17" s="116"/>
      <c r="I17" s="77"/>
      <c r="J17" s="77"/>
      <c r="K17" s="77"/>
      <c r="L17" s="77"/>
      <c r="M17" s="77">
        <v>1</v>
      </c>
      <c r="N17" s="77"/>
      <c r="O17" s="140"/>
      <c r="P17" s="140"/>
      <c r="Q17" s="155"/>
      <c r="R17" s="155"/>
      <c r="S17" s="155"/>
      <c r="T17" s="155"/>
      <c r="U17" s="155"/>
      <c r="V17" s="142"/>
      <c r="W17" s="138" t="s">
        <v>152</v>
      </c>
      <c r="X17" s="143">
        <v>950</v>
      </c>
      <c r="Y17" s="68"/>
      <c r="Z17" s="68"/>
      <c r="AA17" s="68"/>
      <c r="AB17" s="68"/>
      <c r="AC17" s="68"/>
      <c r="AD17" s="68"/>
    </row>
    <row r="18" spans="1:32" x14ac:dyDescent="0.25">
      <c r="A18" s="24"/>
      <c r="B18" s="94"/>
      <c r="C18" s="95"/>
      <c r="D18" s="95"/>
      <c r="E18" s="83"/>
      <c r="F18" s="83"/>
      <c r="G18" s="96"/>
      <c r="H18" s="97"/>
      <c r="I18" s="82"/>
      <c r="J18" s="97"/>
      <c r="K18" s="82"/>
      <c r="L18" s="97"/>
      <c r="M18" s="82"/>
      <c r="N18" s="82"/>
      <c r="O18" s="82"/>
      <c r="P18" s="82"/>
      <c r="Q18" s="133"/>
      <c r="R18" s="133"/>
      <c r="S18" s="133"/>
      <c r="T18" s="133"/>
      <c r="U18" s="133"/>
      <c r="V18" s="82"/>
      <c r="W18" s="82"/>
      <c r="X18" s="98"/>
      <c r="Y18" s="68"/>
      <c r="Z18" s="68"/>
      <c r="AA18" s="68"/>
      <c r="AB18" s="68"/>
      <c r="AC18" s="68"/>
      <c r="AD18" s="68"/>
    </row>
    <row r="19" spans="1:32" s="10" customFormat="1" ht="18.75" x14ac:dyDescent="0.2">
      <c r="A19" s="9"/>
      <c r="B19" s="99" t="s">
        <v>49</v>
      </c>
      <c r="C19" s="66"/>
      <c r="D19" s="67"/>
      <c r="E19" s="67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52"/>
      <c r="R19" s="152"/>
      <c r="S19" s="152"/>
      <c r="T19" s="152"/>
      <c r="U19" s="152"/>
      <c r="V19" s="66"/>
      <c r="W19" s="67"/>
      <c r="X19" s="62"/>
      <c r="Y19" s="25"/>
      <c r="Z19" s="25"/>
      <c r="AA19" s="25"/>
      <c r="AB19" s="25"/>
      <c r="AC19" s="25"/>
      <c r="AD19" s="25"/>
      <c r="AE19" s="25"/>
      <c r="AF19" s="25"/>
    </row>
    <row r="20" spans="1:32" s="144" customFormat="1" ht="14.25" x14ac:dyDescent="0.2">
      <c r="A20" s="24"/>
      <c r="B20" s="71" t="s">
        <v>34</v>
      </c>
      <c r="C20" s="23" t="s">
        <v>50</v>
      </c>
      <c r="D20" s="72" t="s">
        <v>36</v>
      </c>
      <c r="E20" s="73" t="s">
        <v>1</v>
      </c>
      <c r="F20" s="39"/>
      <c r="G20" s="74" t="s">
        <v>37</v>
      </c>
      <c r="H20" s="75" t="s">
        <v>38</v>
      </c>
      <c r="I20" s="75" t="s">
        <v>31</v>
      </c>
      <c r="J20" s="18" t="s">
        <v>39</v>
      </c>
      <c r="K20" s="76" t="s">
        <v>40</v>
      </c>
      <c r="L20" s="76" t="s">
        <v>41</v>
      </c>
      <c r="M20" s="74" t="s">
        <v>42</v>
      </c>
      <c r="N20" s="74" t="s">
        <v>30</v>
      </c>
      <c r="O20" s="75" t="s">
        <v>43</v>
      </c>
      <c r="P20" s="74" t="s">
        <v>38</v>
      </c>
      <c r="Q20" s="154" t="s">
        <v>17</v>
      </c>
      <c r="R20" s="154">
        <v>1</v>
      </c>
      <c r="S20" s="154">
        <v>2</v>
      </c>
      <c r="T20" s="154">
        <v>3</v>
      </c>
      <c r="U20" s="154" t="s">
        <v>44</v>
      </c>
      <c r="V20" s="18" t="s">
        <v>51</v>
      </c>
      <c r="W20" s="17" t="s">
        <v>45</v>
      </c>
      <c r="X20" s="17" t="s">
        <v>46</v>
      </c>
      <c r="Y20" s="25"/>
      <c r="Z20" s="25"/>
      <c r="AA20" s="25"/>
      <c r="AB20" s="25"/>
      <c r="AC20" s="25"/>
      <c r="AD20" s="25"/>
      <c r="AE20" s="25"/>
      <c r="AF20" s="25"/>
    </row>
    <row r="21" spans="1:32" s="144" customFormat="1" ht="14.25" x14ac:dyDescent="0.2">
      <c r="A21" s="24"/>
      <c r="B21" s="86" t="s">
        <v>103</v>
      </c>
      <c r="C21" s="145" t="s">
        <v>197</v>
      </c>
      <c r="D21" s="86" t="s">
        <v>153</v>
      </c>
      <c r="E21" s="146" t="s">
        <v>110</v>
      </c>
      <c r="F21" s="39"/>
      <c r="G21" s="147">
        <v>1</v>
      </c>
      <c r="H21" s="147"/>
      <c r="I21" s="147"/>
      <c r="J21" s="148" t="s">
        <v>133</v>
      </c>
      <c r="K21" s="148">
        <v>6</v>
      </c>
      <c r="L21" s="149" t="s">
        <v>154</v>
      </c>
      <c r="M21" s="149">
        <v>1</v>
      </c>
      <c r="N21" s="148"/>
      <c r="O21" s="149">
        <v>4</v>
      </c>
      <c r="P21" s="149">
        <v>2</v>
      </c>
      <c r="Q21" s="148" t="s">
        <v>67</v>
      </c>
      <c r="R21" s="148" t="s">
        <v>72</v>
      </c>
      <c r="S21" s="148"/>
      <c r="T21" s="148" t="s">
        <v>82</v>
      </c>
      <c r="U21" s="148" t="s">
        <v>74</v>
      </c>
      <c r="V21" s="150">
        <v>0.75</v>
      </c>
      <c r="W21" s="146" t="s">
        <v>89</v>
      </c>
      <c r="X21" s="32">
        <v>1506</v>
      </c>
      <c r="Y21" s="25"/>
      <c r="Z21" s="25"/>
      <c r="AA21" s="25"/>
      <c r="AB21" s="25"/>
      <c r="AC21" s="25"/>
      <c r="AD21" s="25"/>
      <c r="AE21" s="25"/>
      <c r="AF21" s="25"/>
    </row>
    <row r="22" spans="1:32" s="144" customFormat="1" ht="14.25" x14ac:dyDescent="0.2">
      <c r="A22" s="24"/>
      <c r="B22" s="114" t="s">
        <v>104</v>
      </c>
      <c r="C22" s="120" t="s">
        <v>198</v>
      </c>
      <c r="D22" s="114" t="s">
        <v>102</v>
      </c>
      <c r="E22" s="124" t="s">
        <v>110</v>
      </c>
      <c r="F22" s="39"/>
      <c r="G22" s="125"/>
      <c r="H22" s="126"/>
      <c r="I22" s="125">
        <v>1</v>
      </c>
      <c r="J22" s="127" t="s">
        <v>133</v>
      </c>
      <c r="K22" s="127">
        <v>7</v>
      </c>
      <c r="L22" s="126"/>
      <c r="M22" s="128">
        <v>1</v>
      </c>
      <c r="N22" s="129"/>
      <c r="O22" s="129"/>
      <c r="P22" s="129"/>
      <c r="Q22" s="130" t="s">
        <v>163</v>
      </c>
      <c r="R22" s="130" t="s">
        <v>72</v>
      </c>
      <c r="S22" s="130" t="s">
        <v>70</v>
      </c>
      <c r="T22" s="130" t="s">
        <v>70</v>
      </c>
      <c r="U22" s="130"/>
      <c r="V22" s="131">
        <v>0.4</v>
      </c>
      <c r="W22" s="124" t="s">
        <v>89</v>
      </c>
      <c r="X22" s="77">
        <v>1110</v>
      </c>
      <c r="Y22" s="25"/>
      <c r="Z22" s="25"/>
      <c r="AA22" s="25"/>
      <c r="AB22" s="25"/>
      <c r="AC22" s="25"/>
      <c r="AD22" s="25"/>
      <c r="AE22" s="25"/>
      <c r="AF22" s="25"/>
    </row>
    <row r="23" spans="1:32" s="144" customFormat="1" ht="14.25" x14ac:dyDescent="0.2">
      <c r="A23" s="24"/>
      <c r="B23" s="114" t="s">
        <v>105</v>
      </c>
      <c r="C23" s="120" t="s">
        <v>199</v>
      </c>
      <c r="D23" s="114" t="s">
        <v>102</v>
      </c>
      <c r="E23" s="124" t="s">
        <v>110</v>
      </c>
      <c r="F23" s="39"/>
      <c r="G23" s="125"/>
      <c r="H23" s="126"/>
      <c r="I23" s="125">
        <v>1</v>
      </c>
      <c r="J23" s="127"/>
      <c r="K23" s="127" t="s">
        <v>138</v>
      </c>
      <c r="L23" s="126"/>
      <c r="M23" s="128">
        <v>1</v>
      </c>
      <c r="N23" s="129"/>
      <c r="O23" s="129"/>
      <c r="P23" s="129"/>
      <c r="Q23" s="130" t="s">
        <v>200</v>
      </c>
      <c r="R23" s="130"/>
      <c r="S23" s="130"/>
      <c r="T23" s="130"/>
      <c r="U23" s="130"/>
      <c r="V23" s="165" t="s">
        <v>201</v>
      </c>
      <c r="W23" s="124" t="s">
        <v>89</v>
      </c>
      <c r="X23" s="77">
        <v>1480</v>
      </c>
      <c r="Y23" s="25"/>
      <c r="Z23" s="25"/>
      <c r="AA23" s="25"/>
      <c r="AB23" s="25"/>
      <c r="AC23" s="25"/>
      <c r="AD23" s="25"/>
      <c r="AE23" s="25"/>
      <c r="AF23" s="25"/>
    </row>
    <row r="24" spans="1:32" s="144" customFormat="1" ht="14.25" x14ac:dyDescent="0.2">
      <c r="A24" s="24"/>
      <c r="B24" s="86" t="s">
        <v>106</v>
      </c>
      <c r="C24" s="145" t="s">
        <v>202</v>
      </c>
      <c r="D24" s="86" t="s">
        <v>153</v>
      </c>
      <c r="E24" s="146" t="s">
        <v>110</v>
      </c>
      <c r="F24" s="39"/>
      <c r="G24" s="147">
        <v>1</v>
      </c>
      <c r="H24" s="147"/>
      <c r="I24" s="147"/>
      <c r="J24" s="148" t="s">
        <v>133</v>
      </c>
      <c r="K24" s="148"/>
      <c r="L24" s="149" t="s">
        <v>47</v>
      </c>
      <c r="M24" s="149">
        <v>1</v>
      </c>
      <c r="N24" s="148"/>
      <c r="O24" s="149"/>
      <c r="P24" s="149">
        <v>1</v>
      </c>
      <c r="Q24" s="148" t="s">
        <v>203</v>
      </c>
      <c r="R24" s="148"/>
      <c r="S24" s="148"/>
      <c r="T24" s="148"/>
      <c r="U24" s="148"/>
      <c r="V24" s="150"/>
      <c r="W24" s="146" t="s">
        <v>155</v>
      </c>
      <c r="X24" s="32">
        <v>1050</v>
      </c>
      <c r="Y24" s="25"/>
      <c r="Z24" s="25"/>
      <c r="AA24" s="25"/>
      <c r="AB24" s="25"/>
      <c r="AC24" s="25"/>
      <c r="AD24" s="25"/>
      <c r="AE24" s="25"/>
      <c r="AF24" s="25"/>
    </row>
    <row r="25" spans="1:32" s="144" customFormat="1" ht="14.25" x14ac:dyDescent="0.2">
      <c r="A25" s="9"/>
      <c r="B25" s="23" t="s">
        <v>7</v>
      </c>
      <c r="C25" s="18"/>
      <c r="D25" s="17"/>
      <c r="E25" s="78"/>
      <c r="F25" s="39"/>
      <c r="G25" s="19">
        <f>SUM(G21:G24)</f>
        <v>2</v>
      </c>
      <c r="H25" s="19"/>
      <c r="I25" s="19">
        <f>SUM(I21:I24)</f>
        <v>2</v>
      </c>
      <c r="J25" s="18"/>
      <c r="K25" s="18"/>
      <c r="L25" s="18"/>
      <c r="M25" s="19">
        <f t="shared" ref="M25:P25" si="1">SUM(M21:M24)</f>
        <v>4</v>
      </c>
      <c r="N25" s="19"/>
      <c r="O25" s="19">
        <f t="shared" si="1"/>
        <v>4</v>
      </c>
      <c r="P25" s="19">
        <f t="shared" si="1"/>
        <v>3</v>
      </c>
      <c r="Q25" s="81" t="s">
        <v>107</v>
      </c>
      <c r="R25" s="81" t="s">
        <v>88</v>
      </c>
      <c r="S25" s="81" t="s">
        <v>70</v>
      </c>
      <c r="T25" s="81" t="s">
        <v>204</v>
      </c>
      <c r="U25" s="81" t="s">
        <v>74</v>
      </c>
      <c r="V25" s="34">
        <v>0.61499999999999999</v>
      </c>
      <c r="W25" s="80"/>
      <c r="X25" s="81"/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24"/>
      <c r="B26" s="89" t="s">
        <v>48</v>
      </c>
      <c r="C26" s="91" t="s">
        <v>156</v>
      </c>
      <c r="D26" s="90"/>
      <c r="E26" s="63"/>
      <c r="F26" s="64"/>
      <c r="G26" s="91"/>
      <c r="H26" s="63"/>
      <c r="I26" s="65"/>
      <c r="J26" s="63"/>
      <c r="K26" s="63"/>
      <c r="L26" s="63"/>
      <c r="M26" s="63"/>
      <c r="N26" s="63"/>
      <c r="O26" s="63"/>
      <c r="P26" s="63"/>
      <c r="Q26" s="132"/>
      <c r="R26" s="156"/>
      <c r="S26" s="132"/>
      <c r="T26" s="132"/>
      <c r="U26" s="132"/>
      <c r="V26" s="63"/>
      <c r="W26" s="87"/>
      <c r="X26" s="88"/>
      <c r="Y26" s="68"/>
      <c r="Z26" s="68"/>
      <c r="AA26" s="68"/>
      <c r="AB26" s="68"/>
      <c r="AC26" s="68"/>
      <c r="AD26" s="68"/>
    </row>
    <row r="27" spans="1:32" x14ac:dyDescent="0.25">
      <c r="A27" s="24"/>
      <c r="B27" s="151"/>
      <c r="C27" s="82"/>
      <c r="D27" s="95"/>
      <c r="E27" s="83"/>
      <c r="F27" s="83"/>
      <c r="G27" s="82"/>
      <c r="H27" s="97"/>
      <c r="I27" s="97"/>
      <c r="J27" s="97"/>
      <c r="K27" s="97"/>
      <c r="L27" s="97"/>
      <c r="M27" s="82"/>
      <c r="N27" s="97"/>
      <c r="O27" s="97"/>
      <c r="P27" s="97"/>
      <c r="Q27" s="157"/>
      <c r="R27" s="133"/>
      <c r="S27" s="157"/>
      <c r="T27" s="157"/>
      <c r="U27" s="157"/>
      <c r="V27" s="97"/>
      <c r="W27" s="82"/>
      <c r="X27" s="98"/>
      <c r="Y27" s="68"/>
      <c r="Z27" s="68"/>
      <c r="AA27" s="68"/>
      <c r="AB27" s="68"/>
      <c r="AC27" s="68"/>
      <c r="AD27" s="68"/>
    </row>
    <row r="28" spans="1:32" x14ac:dyDescent="0.25">
      <c r="A28" s="24"/>
      <c r="B28" s="59"/>
      <c r="C28" s="36"/>
      <c r="D28" s="59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58"/>
      <c r="R28" s="158"/>
      <c r="S28" s="158"/>
      <c r="T28" s="158"/>
      <c r="U28" s="158"/>
      <c r="V28" s="36"/>
      <c r="W28" s="59"/>
      <c r="X28" s="36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36"/>
      <c r="D29" s="59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58"/>
      <c r="R29" s="158"/>
      <c r="S29" s="158"/>
      <c r="T29" s="158"/>
      <c r="U29" s="158"/>
      <c r="V29" s="36"/>
      <c r="W29" s="59"/>
      <c r="X29" s="36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36"/>
      <c r="D30" s="59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58"/>
      <c r="R30" s="158"/>
      <c r="S30" s="158"/>
      <c r="T30" s="158"/>
      <c r="U30" s="158"/>
      <c r="V30" s="36"/>
      <c r="W30" s="59"/>
      <c r="X30" s="36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58"/>
      <c r="R31" s="158"/>
      <c r="S31" s="158"/>
      <c r="T31" s="158"/>
      <c r="U31" s="158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58"/>
      <c r="R32" s="158"/>
      <c r="S32" s="158"/>
      <c r="T32" s="158"/>
      <c r="U32" s="158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58"/>
      <c r="R33" s="158"/>
      <c r="S33" s="158"/>
      <c r="T33" s="158"/>
      <c r="U33" s="158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58"/>
      <c r="R34" s="158"/>
      <c r="S34" s="158"/>
      <c r="T34" s="158"/>
      <c r="U34" s="158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58"/>
      <c r="R35" s="158"/>
      <c r="S35" s="158"/>
      <c r="T35" s="158"/>
      <c r="U35" s="158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58"/>
      <c r="R36" s="158"/>
      <c r="S36" s="158"/>
      <c r="T36" s="158"/>
      <c r="U36" s="158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58"/>
      <c r="R37" s="158"/>
      <c r="S37" s="158"/>
      <c r="T37" s="158"/>
      <c r="U37" s="158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58"/>
      <c r="R38" s="158"/>
      <c r="S38" s="158"/>
      <c r="T38" s="158"/>
      <c r="U38" s="158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58"/>
      <c r="R39" s="158"/>
      <c r="S39" s="158"/>
      <c r="T39" s="158"/>
      <c r="U39" s="158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58"/>
      <c r="R40" s="158"/>
      <c r="S40" s="158"/>
      <c r="T40" s="158"/>
      <c r="U40" s="158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58"/>
      <c r="R41" s="158"/>
      <c r="S41" s="158"/>
      <c r="T41" s="158"/>
      <c r="U41" s="158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58"/>
      <c r="R42" s="158"/>
      <c r="S42" s="158"/>
      <c r="T42" s="158"/>
      <c r="U42" s="158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58"/>
      <c r="R43" s="158"/>
      <c r="S43" s="158"/>
      <c r="T43" s="158"/>
      <c r="U43" s="158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58"/>
      <c r="R44" s="158"/>
      <c r="S44" s="158"/>
      <c r="T44" s="158"/>
      <c r="U44" s="158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58"/>
      <c r="R45" s="158"/>
      <c r="S45" s="158"/>
      <c r="T45" s="158"/>
      <c r="U45" s="158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58"/>
      <c r="R46" s="158"/>
      <c r="S46" s="158"/>
      <c r="T46" s="158"/>
      <c r="U46" s="158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58"/>
      <c r="R47" s="158"/>
      <c r="S47" s="158"/>
      <c r="T47" s="158"/>
      <c r="U47" s="158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58"/>
      <c r="R48" s="158"/>
      <c r="S48" s="158"/>
      <c r="T48" s="158"/>
      <c r="U48" s="158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58"/>
      <c r="R49" s="158"/>
      <c r="S49" s="158"/>
      <c r="T49" s="158"/>
      <c r="U49" s="158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58"/>
      <c r="R50" s="158"/>
      <c r="S50" s="158"/>
      <c r="T50" s="158"/>
      <c r="U50" s="158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59"/>
      <c r="R51" s="159"/>
      <c r="S51" s="159"/>
      <c r="T51" s="159"/>
      <c r="U51" s="159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59"/>
      <c r="R52" s="159"/>
      <c r="S52" s="159"/>
      <c r="T52" s="159"/>
      <c r="U52" s="159"/>
      <c r="V52" s="25"/>
      <c r="W52" s="59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59"/>
      <c r="R53" s="159"/>
      <c r="S53" s="159"/>
      <c r="T53" s="159"/>
      <c r="U53" s="159"/>
      <c r="V53" s="25"/>
      <c r="W53" s="59"/>
      <c r="X53" s="25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59"/>
      <c r="R54" s="159"/>
      <c r="S54" s="159"/>
      <c r="T54" s="159"/>
      <c r="U54" s="159"/>
      <c r="V54" s="25"/>
      <c r="W54" s="59"/>
      <c r="X54" s="25"/>
      <c r="Y54" s="68"/>
      <c r="Z54" s="68"/>
      <c r="AA54" s="68"/>
      <c r="AB54" s="68"/>
      <c r="AC54" s="68"/>
      <c r="AD54" s="68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61"/>
      <c r="R62" s="161"/>
      <c r="S62" s="161"/>
      <c r="T62" s="161"/>
      <c r="U62" s="16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61"/>
      <c r="R63" s="161"/>
      <c r="S63" s="161"/>
      <c r="T63" s="161"/>
      <c r="U63" s="16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61"/>
      <c r="R64" s="161"/>
      <c r="S64" s="161"/>
      <c r="T64" s="161"/>
      <c r="U64" s="16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61"/>
      <c r="R65" s="161"/>
      <c r="S65" s="161"/>
      <c r="T65" s="161"/>
      <c r="U65" s="16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61"/>
      <c r="R66" s="161"/>
      <c r="S66" s="161"/>
      <c r="T66" s="161"/>
      <c r="U66" s="16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61"/>
      <c r="R67" s="161"/>
      <c r="S67" s="161"/>
      <c r="T67" s="161"/>
      <c r="U67" s="16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1"/>
      <c r="R68" s="161"/>
      <c r="S68" s="161"/>
      <c r="T68" s="161"/>
      <c r="U68" s="16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1"/>
      <c r="R69" s="161"/>
      <c r="S69" s="161"/>
      <c r="T69" s="161"/>
      <c r="U69" s="16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1"/>
      <c r="R70" s="161"/>
      <c r="S70" s="161"/>
      <c r="T70" s="161"/>
      <c r="U70" s="16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1"/>
      <c r="R71" s="161"/>
      <c r="S71" s="161"/>
      <c r="T71" s="161"/>
      <c r="U71" s="161"/>
      <c r="V71"/>
      <c r="W71"/>
      <c r="X71"/>
      <c r="Y71"/>
      <c r="Z71"/>
      <c r="AA71"/>
      <c r="AB71"/>
      <c r="AC71"/>
      <c r="AD71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61"/>
      <c r="R80" s="161"/>
      <c r="S80" s="161"/>
      <c r="T80" s="161"/>
      <c r="U80" s="16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1"/>
      <c r="R81" s="161"/>
      <c r="S81" s="161"/>
      <c r="T81" s="161"/>
      <c r="U81" s="16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1"/>
      <c r="R82" s="161"/>
      <c r="S82" s="161"/>
      <c r="T82" s="161"/>
      <c r="U82" s="16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1"/>
      <c r="R83" s="161"/>
      <c r="S83" s="161"/>
      <c r="T83" s="161"/>
      <c r="U83" s="16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1"/>
      <c r="R84" s="161"/>
      <c r="S84" s="161"/>
      <c r="T84" s="161"/>
      <c r="U84" s="16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1"/>
      <c r="R85" s="161"/>
      <c r="S85" s="161"/>
      <c r="T85" s="161"/>
      <c r="U85" s="16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1"/>
      <c r="R86" s="161"/>
      <c r="S86" s="161"/>
      <c r="T86" s="161"/>
      <c r="U86" s="16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1"/>
      <c r="R87" s="161"/>
      <c r="S87" s="161"/>
      <c r="T87" s="161"/>
      <c r="U87" s="16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1"/>
      <c r="R88" s="161"/>
      <c r="S88" s="161"/>
      <c r="T88" s="161"/>
      <c r="U88" s="16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1"/>
      <c r="R89" s="161"/>
      <c r="S89" s="161"/>
      <c r="T89" s="161"/>
      <c r="U89" s="16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1"/>
      <c r="R90" s="161"/>
      <c r="S90" s="161"/>
      <c r="T90" s="161"/>
      <c r="U90" s="16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244" customWidth="1"/>
    <col min="2" max="2" width="6.7109375" style="261" customWidth="1"/>
    <col min="3" max="3" width="6.140625" style="61" customWidth="1"/>
    <col min="4" max="4" width="13.7109375" style="261" customWidth="1"/>
    <col min="5" max="5" width="6.42578125" style="61" customWidth="1"/>
    <col min="6" max="7" width="6.7109375" style="61" customWidth="1"/>
    <col min="8" max="8" width="9.7109375" style="262" customWidth="1"/>
    <col min="9" max="10" width="6.7109375" style="61" customWidth="1"/>
    <col min="11" max="11" width="9.7109375" style="263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61" customWidth="1"/>
    <col min="23" max="23" width="6.140625" style="61" customWidth="1"/>
    <col min="24" max="24" width="12.5703125" style="261" customWidth="1"/>
    <col min="25" max="29" width="6.7109375" style="61" customWidth="1"/>
    <col min="30" max="30" width="28.28515625" style="244" customWidth="1"/>
    <col min="31" max="16384" width="9.140625" style="244"/>
  </cols>
  <sheetData>
    <row r="1" spans="1:36" ht="15.6" customHeight="1" x14ac:dyDescent="0.25">
      <c r="A1" s="237"/>
      <c r="B1" s="11" t="s">
        <v>405</v>
      </c>
      <c r="C1" s="12"/>
      <c r="D1" s="238"/>
      <c r="E1" s="12"/>
      <c r="F1" s="239"/>
      <c r="G1" s="69"/>
      <c r="H1" s="240"/>
      <c r="I1" s="239"/>
      <c r="J1" s="69"/>
      <c r="K1" s="241"/>
      <c r="L1" s="239"/>
      <c r="M1" s="69"/>
      <c r="N1" s="12"/>
      <c r="O1" s="239"/>
      <c r="P1" s="69"/>
      <c r="Q1" s="12"/>
      <c r="R1" s="239"/>
      <c r="S1" s="69"/>
      <c r="T1" s="28"/>
      <c r="U1" s="109"/>
      <c r="V1" s="11" t="s">
        <v>406</v>
      </c>
      <c r="W1" s="12"/>
      <c r="X1" s="238"/>
      <c r="Y1" s="69"/>
      <c r="Z1" s="69"/>
      <c r="AA1" s="69"/>
      <c r="AB1" s="69"/>
      <c r="AC1" s="242"/>
      <c r="AD1" s="243"/>
      <c r="AE1" s="243"/>
      <c r="AF1" s="243"/>
      <c r="AG1" s="243"/>
      <c r="AH1" s="243"/>
      <c r="AI1" s="243"/>
      <c r="AJ1" s="243"/>
    </row>
    <row r="2" spans="1:36" s="249" customFormat="1" ht="15.6" customHeight="1" x14ac:dyDescent="0.25">
      <c r="A2" s="245"/>
      <c r="B2" s="18"/>
      <c r="C2" s="15"/>
      <c r="D2" s="246"/>
      <c r="E2" s="169"/>
      <c r="F2" s="173"/>
      <c r="G2" s="169" t="s">
        <v>18</v>
      </c>
      <c r="H2" s="247"/>
      <c r="I2" s="173"/>
      <c r="J2" s="169" t="s">
        <v>19</v>
      </c>
      <c r="K2" s="248"/>
      <c r="L2" s="173"/>
      <c r="M2" s="169" t="s">
        <v>20</v>
      </c>
      <c r="N2" s="226"/>
      <c r="O2" s="173"/>
      <c r="P2" s="169" t="s">
        <v>21</v>
      </c>
      <c r="Q2" s="226"/>
      <c r="R2" s="173"/>
      <c r="S2" s="169" t="s">
        <v>7</v>
      </c>
      <c r="T2" s="226"/>
      <c r="U2" s="31"/>
      <c r="V2" s="18"/>
      <c r="W2" s="15"/>
      <c r="X2" s="164"/>
      <c r="Y2" s="15"/>
      <c r="Z2" s="15"/>
      <c r="AA2" s="15"/>
      <c r="AB2" s="15"/>
      <c r="AC2" s="16"/>
      <c r="AD2" s="243"/>
      <c r="AE2" s="243"/>
      <c r="AF2" s="243"/>
      <c r="AG2" s="243"/>
      <c r="AH2" s="243"/>
      <c r="AI2" s="243"/>
      <c r="AJ2" s="243"/>
    </row>
    <row r="3" spans="1:36" s="249" customFormat="1" ht="15.6" customHeight="1" x14ac:dyDescent="0.25">
      <c r="A3" s="245"/>
      <c r="B3" s="18" t="s">
        <v>0</v>
      </c>
      <c r="C3" s="15" t="s">
        <v>4</v>
      </c>
      <c r="D3" s="246" t="s">
        <v>1</v>
      </c>
      <c r="E3" s="15" t="s">
        <v>3</v>
      </c>
      <c r="F3" s="18" t="s">
        <v>17</v>
      </c>
      <c r="G3" s="15" t="s">
        <v>407</v>
      </c>
      <c r="H3" s="107" t="s">
        <v>408</v>
      </c>
      <c r="I3" s="18" t="s">
        <v>17</v>
      </c>
      <c r="J3" s="15" t="s">
        <v>407</v>
      </c>
      <c r="K3" s="107" t="s">
        <v>408</v>
      </c>
      <c r="L3" s="18" t="s">
        <v>17</v>
      </c>
      <c r="M3" s="15" t="s">
        <v>407</v>
      </c>
      <c r="N3" s="107" t="s">
        <v>408</v>
      </c>
      <c r="O3" s="18" t="s">
        <v>17</v>
      </c>
      <c r="P3" s="15" t="s">
        <v>407</v>
      </c>
      <c r="Q3" s="107" t="s">
        <v>408</v>
      </c>
      <c r="R3" s="18" t="s">
        <v>17</v>
      </c>
      <c r="S3" s="15" t="s">
        <v>407</v>
      </c>
      <c r="T3" s="107" t="s">
        <v>408</v>
      </c>
      <c r="U3" s="31"/>
      <c r="V3" s="18" t="s">
        <v>0</v>
      </c>
      <c r="W3" s="15" t="s">
        <v>4</v>
      </c>
      <c r="X3" s="246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243"/>
      <c r="AE3" s="243"/>
      <c r="AF3" s="243"/>
      <c r="AG3" s="243"/>
      <c r="AH3" s="243"/>
      <c r="AI3" s="243"/>
      <c r="AJ3" s="243"/>
    </row>
    <row r="4" spans="1:36" s="249" customFormat="1" ht="15.6" customHeight="1" x14ac:dyDescent="0.25">
      <c r="A4" s="245"/>
      <c r="B4" s="26">
        <v>1985</v>
      </c>
      <c r="C4" s="26" t="s">
        <v>109</v>
      </c>
      <c r="D4" s="110" t="s">
        <v>110</v>
      </c>
      <c r="E4" s="74">
        <v>12</v>
      </c>
      <c r="F4" s="26">
        <v>13</v>
      </c>
      <c r="G4" s="26">
        <v>21</v>
      </c>
      <c r="H4" s="29">
        <f>PRODUCT(F4/G4)</f>
        <v>0.61904761904761907</v>
      </c>
      <c r="I4" s="26">
        <v>5</v>
      </c>
      <c r="J4" s="26">
        <v>13</v>
      </c>
      <c r="K4" s="29">
        <f>PRODUCT(I4/J4)</f>
        <v>0.38461538461538464</v>
      </c>
      <c r="L4" s="26">
        <v>8</v>
      </c>
      <c r="M4" s="26">
        <v>17</v>
      </c>
      <c r="N4" s="29">
        <f>PRODUCT(L4/M4)</f>
        <v>0.47058823529411764</v>
      </c>
      <c r="O4" s="26">
        <v>13</v>
      </c>
      <c r="P4" s="26">
        <v>26</v>
      </c>
      <c r="Q4" s="29">
        <f>PRODUCT(O4/P4)</f>
        <v>0.5</v>
      </c>
      <c r="R4" s="26">
        <v>39</v>
      </c>
      <c r="S4" s="250">
        <f t="shared" ref="S4:S18" si="0">PRODUCT(G4+J4+M4+P4)</f>
        <v>77</v>
      </c>
      <c r="T4" s="33">
        <v>0.50700000000000001</v>
      </c>
      <c r="U4" s="31"/>
      <c r="V4" s="26">
        <v>1985</v>
      </c>
      <c r="W4" s="26" t="s">
        <v>109</v>
      </c>
      <c r="X4" s="110" t="s">
        <v>110</v>
      </c>
      <c r="Y4" s="251"/>
      <c r="Z4" s="251"/>
      <c r="AA4" s="251"/>
      <c r="AB4" s="251"/>
      <c r="AC4" s="26"/>
      <c r="AD4" s="243"/>
      <c r="AE4" s="243"/>
      <c r="AF4" s="243"/>
      <c r="AG4" s="243"/>
      <c r="AH4" s="243"/>
      <c r="AI4" s="243"/>
      <c r="AJ4" s="243"/>
    </row>
    <row r="5" spans="1:36" s="249" customFormat="1" ht="15.6" customHeight="1" x14ac:dyDescent="0.25">
      <c r="A5" s="245"/>
      <c r="B5" s="26">
        <v>1986</v>
      </c>
      <c r="C5" s="26" t="s">
        <v>111</v>
      </c>
      <c r="D5" s="110" t="s">
        <v>110</v>
      </c>
      <c r="E5" s="74">
        <v>12</v>
      </c>
      <c r="F5" s="26">
        <v>6</v>
      </c>
      <c r="G5" s="26">
        <v>19</v>
      </c>
      <c r="H5" s="29">
        <f>PRODUCT(F5/G5)</f>
        <v>0.31578947368421051</v>
      </c>
      <c r="I5" s="26">
        <v>5</v>
      </c>
      <c r="J5" s="26">
        <v>12</v>
      </c>
      <c r="K5" s="29">
        <f>PRODUCT(I5/J5)</f>
        <v>0.41666666666666669</v>
      </c>
      <c r="L5" s="26">
        <v>6</v>
      </c>
      <c r="M5" s="26">
        <v>13</v>
      </c>
      <c r="N5" s="29">
        <f>PRODUCT(L5/M5)</f>
        <v>0.46153846153846156</v>
      </c>
      <c r="O5" s="26">
        <v>2</v>
      </c>
      <c r="P5" s="26">
        <v>11</v>
      </c>
      <c r="Q5" s="29">
        <f>PRODUCT(O5/P5)</f>
        <v>0.18181818181818182</v>
      </c>
      <c r="R5" s="26">
        <f>PRODUCT(F5+I5+L5+O5)</f>
        <v>19</v>
      </c>
      <c r="S5" s="250">
        <f t="shared" si="0"/>
        <v>55</v>
      </c>
      <c r="T5" s="33">
        <v>0.34599999999999997</v>
      </c>
      <c r="U5" s="31"/>
      <c r="V5" s="26">
        <v>1986</v>
      </c>
      <c r="W5" s="26" t="s">
        <v>111</v>
      </c>
      <c r="X5" s="110" t="s">
        <v>110</v>
      </c>
      <c r="Y5" s="251"/>
      <c r="Z5" s="251"/>
      <c r="AA5" s="251"/>
      <c r="AB5" s="251"/>
      <c r="AC5" s="26"/>
      <c r="AD5" s="243"/>
      <c r="AE5" s="243"/>
      <c r="AF5" s="243"/>
      <c r="AG5" s="243"/>
      <c r="AH5" s="243"/>
      <c r="AI5" s="243"/>
      <c r="AJ5" s="243"/>
    </row>
    <row r="6" spans="1:36" s="249" customFormat="1" ht="15.6" customHeight="1" x14ac:dyDescent="0.25">
      <c r="A6" s="245"/>
      <c r="B6" s="26">
        <v>1987</v>
      </c>
      <c r="C6" s="26" t="s">
        <v>117</v>
      </c>
      <c r="D6" s="27" t="s">
        <v>110</v>
      </c>
      <c r="E6" s="74">
        <v>21</v>
      </c>
      <c r="F6" s="26">
        <v>12</v>
      </c>
      <c r="G6" s="26"/>
      <c r="H6" s="26"/>
      <c r="I6" s="26">
        <v>20</v>
      </c>
      <c r="J6" s="26"/>
      <c r="K6" s="26"/>
      <c r="L6" s="26">
        <v>20</v>
      </c>
      <c r="M6" s="26"/>
      <c r="N6" s="26"/>
      <c r="O6" s="26">
        <v>11</v>
      </c>
      <c r="P6" s="26"/>
      <c r="Q6" s="26"/>
      <c r="R6" s="26">
        <f t="shared" ref="R6" si="1">PRODUCT(F6+I6+L6+O6)</f>
        <v>63</v>
      </c>
      <c r="S6" s="26">
        <v>138</v>
      </c>
      <c r="T6" s="264">
        <f>PRODUCT(R6/S6)</f>
        <v>0.45652173913043476</v>
      </c>
      <c r="U6" s="31"/>
      <c r="V6" s="26">
        <v>1987</v>
      </c>
      <c r="W6" s="26" t="s">
        <v>117</v>
      </c>
      <c r="X6" s="27" t="s">
        <v>110</v>
      </c>
      <c r="Y6" s="251"/>
      <c r="Z6" s="251"/>
      <c r="AA6" s="251"/>
      <c r="AB6" s="251"/>
      <c r="AC6" s="26"/>
      <c r="AD6" s="243"/>
      <c r="AE6" s="243"/>
      <c r="AF6" s="243"/>
      <c r="AG6" s="243"/>
      <c r="AH6" s="243"/>
      <c r="AI6" s="243"/>
      <c r="AJ6" s="243"/>
    </row>
    <row r="7" spans="1:36" s="249" customFormat="1" ht="15.6" customHeight="1" x14ac:dyDescent="0.25">
      <c r="A7" s="245"/>
      <c r="B7" s="26">
        <v>1988</v>
      </c>
      <c r="C7" s="26" t="s">
        <v>109</v>
      </c>
      <c r="D7" s="27" t="s">
        <v>110</v>
      </c>
      <c r="E7" s="74">
        <v>21</v>
      </c>
      <c r="F7" s="26">
        <v>19</v>
      </c>
      <c r="G7" s="26">
        <v>24</v>
      </c>
      <c r="H7" s="29">
        <f>PRODUCT(F7/G7)</f>
        <v>0.79166666666666663</v>
      </c>
      <c r="I7" s="26">
        <v>18</v>
      </c>
      <c r="J7" s="26">
        <v>37</v>
      </c>
      <c r="K7" s="29">
        <f>PRODUCT(I7/J7)</f>
        <v>0.48648648648648651</v>
      </c>
      <c r="L7" s="26">
        <v>21</v>
      </c>
      <c r="M7" s="26">
        <v>30</v>
      </c>
      <c r="N7" s="29">
        <f>PRODUCT(L7/M7)</f>
        <v>0.7</v>
      </c>
      <c r="O7" s="26">
        <v>10</v>
      </c>
      <c r="P7" s="26">
        <v>33</v>
      </c>
      <c r="Q7" s="29">
        <f>PRODUCT(O7/P7)</f>
        <v>0.30303030303030304</v>
      </c>
      <c r="R7" s="26">
        <v>68</v>
      </c>
      <c r="S7" s="250">
        <f t="shared" si="0"/>
        <v>124</v>
      </c>
      <c r="T7" s="33">
        <v>0.54800000000000004</v>
      </c>
      <c r="U7" s="31"/>
      <c r="V7" s="26">
        <v>1988</v>
      </c>
      <c r="W7" s="26" t="s">
        <v>109</v>
      </c>
      <c r="X7" s="27" t="s">
        <v>110</v>
      </c>
      <c r="Y7" s="251"/>
      <c r="Z7" s="251"/>
      <c r="AA7" s="251"/>
      <c r="AB7" s="251"/>
      <c r="AC7" s="26"/>
      <c r="AD7" s="243"/>
      <c r="AE7" s="243"/>
      <c r="AF7" s="243"/>
      <c r="AG7" s="243"/>
      <c r="AH7" s="243"/>
      <c r="AI7" s="243"/>
      <c r="AJ7" s="243"/>
    </row>
    <row r="8" spans="1:36" s="249" customFormat="1" ht="15.6" customHeight="1" x14ac:dyDescent="0.25">
      <c r="A8" s="245"/>
      <c r="B8" s="26">
        <v>1989</v>
      </c>
      <c r="C8" s="26" t="s">
        <v>111</v>
      </c>
      <c r="D8" s="27" t="s">
        <v>110</v>
      </c>
      <c r="E8" s="74">
        <v>22</v>
      </c>
      <c r="F8" s="26">
        <v>22</v>
      </c>
      <c r="G8" s="26"/>
      <c r="H8" s="29"/>
      <c r="I8" s="26">
        <v>47</v>
      </c>
      <c r="J8" s="26"/>
      <c r="K8" s="29"/>
      <c r="L8" s="26">
        <v>24</v>
      </c>
      <c r="M8" s="26"/>
      <c r="N8" s="29"/>
      <c r="O8" s="26">
        <v>12</v>
      </c>
      <c r="P8" s="26"/>
      <c r="Q8" s="29"/>
      <c r="R8" s="26">
        <f>PRODUCT(F8+I8+L8+O8)</f>
        <v>105</v>
      </c>
      <c r="S8" s="250">
        <v>186</v>
      </c>
      <c r="T8" s="264">
        <f>PRODUCT(R8/S8)</f>
        <v>0.56451612903225812</v>
      </c>
      <c r="U8" s="31"/>
      <c r="V8" s="26">
        <v>1989</v>
      </c>
      <c r="W8" s="26" t="s">
        <v>111</v>
      </c>
      <c r="X8" s="27" t="s">
        <v>110</v>
      </c>
      <c r="Y8" s="251"/>
      <c r="Z8" s="251" t="s">
        <v>114</v>
      </c>
      <c r="AA8" s="251"/>
      <c r="AB8" s="251"/>
      <c r="AC8" s="26" t="s">
        <v>208</v>
      </c>
      <c r="AD8" s="243"/>
      <c r="AE8" s="243"/>
      <c r="AF8" s="243"/>
      <c r="AG8" s="243"/>
      <c r="AH8" s="243"/>
      <c r="AI8" s="243"/>
      <c r="AJ8" s="243"/>
    </row>
    <row r="9" spans="1:36" s="249" customFormat="1" ht="15.6" customHeight="1" x14ac:dyDescent="0.25">
      <c r="A9" s="245"/>
      <c r="B9" s="26">
        <v>1990</v>
      </c>
      <c r="C9" s="26" t="s">
        <v>112</v>
      </c>
      <c r="D9" s="27" t="s">
        <v>110</v>
      </c>
      <c r="E9" s="74">
        <v>24</v>
      </c>
      <c r="F9" s="26">
        <v>32</v>
      </c>
      <c r="G9" s="26">
        <v>47</v>
      </c>
      <c r="H9" s="29">
        <f t="shared" ref="H9:H18" si="2">PRODUCT(F9/G9)</f>
        <v>0.68085106382978722</v>
      </c>
      <c r="I9" s="26">
        <v>50</v>
      </c>
      <c r="J9" s="26">
        <v>68</v>
      </c>
      <c r="K9" s="29">
        <f t="shared" ref="K9:K18" si="3">PRODUCT(I9/J9)</f>
        <v>0.73529411764705888</v>
      </c>
      <c r="L9" s="26">
        <v>31</v>
      </c>
      <c r="M9" s="26">
        <v>54</v>
      </c>
      <c r="N9" s="29">
        <f t="shared" ref="N9:N18" si="4">PRODUCT(L9/M9)</f>
        <v>0.57407407407407407</v>
      </c>
      <c r="O9" s="26">
        <v>20</v>
      </c>
      <c r="P9" s="26">
        <v>47</v>
      </c>
      <c r="Q9" s="29">
        <f t="shared" ref="Q9:Q18" si="5">PRODUCT(O9/P9)</f>
        <v>0.42553191489361702</v>
      </c>
      <c r="R9" s="26">
        <v>133</v>
      </c>
      <c r="S9" s="250">
        <f t="shared" si="0"/>
        <v>216</v>
      </c>
      <c r="T9" s="29">
        <f>PRODUCT(R9/S9)</f>
        <v>0.6157407407407407</v>
      </c>
      <c r="U9" s="31"/>
      <c r="V9" s="26">
        <v>1990</v>
      </c>
      <c r="W9" s="26" t="s">
        <v>112</v>
      </c>
      <c r="X9" s="27" t="s">
        <v>110</v>
      </c>
      <c r="Y9" s="251"/>
      <c r="Z9" s="251" t="s">
        <v>215</v>
      </c>
      <c r="AA9" s="251"/>
      <c r="AB9" s="251"/>
      <c r="AC9" s="26" t="s">
        <v>209</v>
      </c>
      <c r="AD9" s="243"/>
      <c r="AE9" s="243"/>
      <c r="AF9" s="243"/>
      <c r="AG9" s="243"/>
      <c r="AH9" s="243"/>
      <c r="AI9" s="243"/>
      <c r="AJ9" s="243"/>
    </row>
    <row r="10" spans="1:36" s="249" customFormat="1" ht="15.6" customHeight="1" x14ac:dyDescent="0.25">
      <c r="A10" s="245"/>
      <c r="B10" s="26">
        <v>1991</v>
      </c>
      <c r="C10" s="26" t="s">
        <v>114</v>
      </c>
      <c r="D10" s="27" t="s">
        <v>110</v>
      </c>
      <c r="E10" s="74">
        <v>26</v>
      </c>
      <c r="F10" s="26">
        <v>35</v>
      </c>
      <c r="G10" s="26">
        <v>58</v>
      </c>
      <c r="H10" s="29">
        <f t="shared" si="2"/>
        <v>0.60344827586206895</v>
      </c>
      <c r="I10" s="26">
        <v>62</v>
      </c>
      <c r="J10" s="26">
        <v>87</v>
      </c>
      <c r="K10" s="29">
        <f t="shared" si="3"/>
        <v>0.71264367816091956</v>
      </c>
      <c r="L10" s="26">
        <v>26</v>
      </c>
      <c r="M10" s="26">
        <v>51</v>
      </c>
      <c r="N10" s="29">
        <f t="shared" si="4"/>
        <v>0.50980392156862742</v>
      </c>
      <c r="O10" s="26">
        <v>12</v>
      </c>
      <c r="P10" s="26">
        <v>30</v>
      </c>
      <c r="Q10" s="29">
        <f t="shared" si="5"/>
        <v>0.4</v>
      </c>
      <c r="R10" s="26">
        <f>PRODUCT(F10+I10+L10+O10)</f>
        <v>135</v>
      </c>
      <c r="S10" s="250">
        <f t="shared" si="0"/>
        <v>226</v>
      </c>
      <c r="T10" s="29">
        <f>PRODUCT(R10/S10)</f>
        <v>0.59734513274336287</v>
      </c>
      <c r="U10" s="31"/>
      <c r="V10" s="26">
        <v>1991</v>
      </c>
      <c r="W10" s="26" t="s">
        <v>114</v>
      </c>
      <c r="X10" s="27" t="s">
        <v>110</v>
      </c>
      <c r="Y10" s="251"/>
      <c r="Z10" s="251" t="s">
        <v>63</v>
      </c>
      <c r="AA10" s="251"/>
      <c r="AB10" s="251"/>
      <c r="AC10" s="26" t="s">
        <v>211</v>
      </c>
      <c r="AD10" s="243"/>
      <c r="AE10" s="243"/>
      <c r="AF10" s="243"/>
      <c r="AG10" s="243"/>
      <c r="AH10" s="243"/>
      <c r="AI10" s="243"/>
      <c r="AJ10" s="243"/>
    </row>
    <row r="11" spans="1:36" s="249" customFormat="1" ht="15.6" customHeight="1" x14ac:dyDescent="0.25">
      <c r="A11" s="245"/>
      <c r="B11" s="26">
        <v>1992</v>
      </c>
      <c r="C11" s="26" t="s">
        <v>109</v>
      </c>
      <c r="D11" s="27" t="s">
        <v>110</v>
      </c>
      <c r="E11" s="74">
        <v>25</v>
      </c>
      <c r="F11" s="26">
        <v>27</v>
      </c>
      <c r="G11" s="26">
        <v>50</v>
      </c>
      <c r="H11" s="29">
        <f t="shared" si="2"/>
        <v>0.54</v>
      </c>
      <c r="I11" s="26">
        <v>62</v>
      </c>
      <c r="J11" s="26">
        <v>89</v>
      </c>
      <c r="K11" s="29">
        <f t="shared" si="3"/>
        <v>0.6966292134831461</v>
      </c>
      <c r="L11" s="26">
        <v>30</v>
      </c>
      <c r="M11" s="26">
        <v>55</v>
      </c>
      <c r="N11" s="29">
        <f t="shared" si="4"/>
        <v>0.54545454545454541</v>
      </c>
      <c r="O11" s="26">
        <v>18</v>
      </c>
      <c r="P11" s="26">
        <v>30</v>
      </c>
      <c r="Q11" s="29">
        <f t="shared" si="5"/>
        <v>0.6</v>
      </c>
      <c r="R11" s="26">
        <v>137</v>
      </c>
      <c r="S11" s="250">
        <f t="shared" si="0"/>
        <v>224</v>
      </c>
      <c r="T11" s="33">
        <v>0.61199999999999999</v>
      </c>
      <c r="U11" s="31"/>
      <c r="V11" s="26">
        <v>1992</v>
      </c>
      <c r="W11" s="26" t="s">
        <v>109</v>
      </c>
      <c r="X11" s="27" t="s">
        <v>110</v>
      </c>
      <c r="Y11" s="251"/>
      <c r="Z11" s="251" t="s">
        <v>284</v>
      </c>
      <c r="AA11" s="251"/>
      <c r="AB11" s="251"/>
      <c r="AC11" s="26"/>
      <c r="AD11" s="243"/>
      <c r="AE11" s="243"/>
      <c r="AF11" s="243"/>
      <c r="AG11" s="243"/>
      <c r="AH11" s="243"/>
      <c r="AI11" s="243"/>
      <c r="AJ11" s="243"/>
    </row>
    <row r="12" spans="1:36" s="249" customFormat="1" ht="15.6" customHeight="1" x14ac:dyDescent="0.25">
      <c r="A12" s="245"/>
      <c r="B12" s="26">
        <v>1993</v>
      </c>
      <c r="C12" s="26" t="s">
        <v>111</v>
      </c>
      <c r="D12" s="27" t="s">
        <v>110</v>
      </c>
      <c r="E12" s="74">
        <v>28</v>
      </c>
      <c r="F12" s="26">
        <v>38</v>
      </c>
      <c r="G12" s="26">
        <v>72</v>
      </c>
      <c r="H12" s="29">
        <f t="shared" si="2"/>
        <v>0.52777777777777779</v>
      </c>
      <c r="I12" s="26">
        <v>70</v>
      </c>
      <c r="J12" s="26">
        <v>97</v>
      </c>
      <c r="K12" s="29">
        <f t="shared" si="3"/>
        <v>0.72164948453608246</v>
      </c>
      <c r="L12" s="26">
        <v>32</v>
      </c>
      <c r="M12" s="26">
        <v>46</v>
      </c>
      <c r="N12" s="29">
        <f t="shared" si="4"/>
        <v>0.69565217391304346</v>
      </c>
      <c r="O12" s="26">
        <v>13</v>
      </c>
      <c r="P12" s="26">
        <v>22</v>
      </c>
      <c r="Q12" s="29">
        <f t="shared" si="5"/>
        <v>0.59090909090909094</v>
      </c>
      <c r="R12" s="26">
        <v>153</v>
      </c>
      <c r="S12" s="250">
        <f t="shared" si="0"/>
        <v>237</v>
      </c>
      <c r="T12" s="33">
        <v>0.64600000000000002</v>
      </c>
      <c r="U12" s="31"/>
      <c r="V12" s="26">
        <v>1993</v>
      </c>
      <c r="W12" s="26" t="s">
        <v>111</v>
      </c>
      <c r="X12" s="27" t="s">
        <v>110</v>
      </c>
      <c r="Y12" s="251"/>
      <c r="Z12" s="251" t="s">
        <v>116</v>
      </c>
      <c r="AA12" s="251"/>
      <c r="AB12" s="251"/>
      <c r="AC12" s="26" t="s">
        <v>209</v>
      </c>
      <c r="AD12" s="243"/>
      <c r="AE12" s="243"/>
      <c r="AF12" s="243"/>
      <c r="AG12" s="243"/>
      <c r="AH12" s="243"/>
      <c r="AI12" s="243"/>
      <c r="AJ12" s="243"/>
    </row>
    <row r="13" spans="1:36" s="249" customFormat="1" ht="15.6" customHeight="1" x14ac:dyDescent="0.25">
      <c r="A13" s="245"/>
      <c r="B13" s="26">
        <v>1994</v>
      </c>
      <c r="C13" s="26" t="s">
        <v>63</v>
      </c>
      <c r="D13" s="27" t="s">
        <v>110</v>
      </c>
      <c r="E13" s="74">
        <v>34</v>
      </c>
      <c r="F13" s="26">
        <v>29</v>
      </c>
      <c r="G13" s="26">
        <v>44</v>
      </c>
      <c r="H13" s="29">
        <f t="shared" si="2"/>
        <v>0.65909090909090906</v>
      </c>
      <c r="I13" s="26">
        <v>82</v>
      </c>
      <c r="J13" s="26">
        <v>110</v>
      </c>
      <c r="K13" s="29">
        <f t="shared" si="3"/>
        <v>0.74545454545454548</v>
      </c>
      <c r="L13" s="26">
        <v>61</v>
      </c>
      <c r="M13" s="26">
        <v>82</v>
      </c>
      <c r="N13" s="29">
        <f t="shared" si="4"/>
        <v>0.74390243902439024</v>
      </c>
      <c r="O13" s="26">
        <v>22</v>
      </c>
      <c r="P13" s="26">
        <v>59</v>
      </c>
      <c r="Q13" s="29">
        <f t="shared" si="5"/>
        <v>0.3728813559322034</v>
      </c>
      <c r="R13" s="26">
        <v>194</v>
      </c>
      <c r="S13" s="250">
        <f t="shared" si="0"/>
        <v>295</v>
      </c>
      <c r="T13" s="33">
        <v>0.65800000000000003</v>
      </c>
      <c r="U13" s="31"/>
      <c r="V13" s="26">
        <v>1994</v>
      </c>
      <c r="W13" s="26" t="s">
        <v>63</v>
      </c>
      <c r="X13" s="27" t="s">
        <v>110</v>
      </c>
      <c r="Y13" s="251"/>
      <c r="Z13" s="251" t="s">
        <v>113</v>
      </c>
      <c r="AA13" s="251" t="s">
        <v>115</v>
      </c>
      <c r="AB13" s="251" t="s">
        <v>206</v>
      </c>
      <c r="AC13" s="26" t="s">
        <v>116</v>
      </c>
      <c r="AD13" s="243"/>
      <c r="AE13" s="243"/>
      <c r="AF13" s="243"/>
      <c r="AG13" s="243"/>
      <c r="AH13" s="243"/>
      <c r="AI13" s="243"/>
      <c r="AJ13" s="243"/>
    </row>
    <row r="14" spans="1:36" s="249" customFormat="1" ht="15.6" customHeight="1" x14ac:dyDescent="0.25">
      <c r="A14" s="245"/>
      <c r="B14" s="26">
        <v>1995</v>
      </c>
      <c r="C14" s="26" t="s">
        <v>117</v>
      </c>
      <c r="D14" s="27" t="s">
        <v>110</v>
      </c>
      <c r="E14" s="74">
        <v>29</v>
      </c>
      <c r="F14" s="26">
        <v>37</v>
      </c>
      <c r="G14" s="26">
        <v>64</v>
      </c>
      <c r="H14" s="29">
        <f t="shared" si="2"/>
        <v>0.578125</v>
      </c>
      <c r="I14" s="26">
        <v>60</v>
      </c>
      <c r="J14" s="26">
        <v>93</v>
      </c>
      <c r="K14" s="29">
        <f t="shared" si="3"/>
        <v>0.64516129032258063</v>
      </c>
      <c r="L14" s="26">
        <v>70</v>
      </c>
      <c r="M14" s="26">
        <v>85</v>
      </c>
      <c r="N14" s="29">
        <f t="shared" si="4"/>
        <v>0.82352941176470584</v>
      </c>
      <c r="O14" s="26">
        <v>11</v>
      </c>
      <c r="P14" s="26">
        <v>29</v>
      </c>
      <c r="Q14" s="29">
        <f t="shared" si="5"/>
        <v>0.37931034482758619</v>
      </c>
      <c r="R14" s="26">
        <v>178</v>
      </c>
      <c r="S14" s="250">
        <f t="shared" si="0"/>
        <v>271</v>
      </c>
      <c r="T14" s="29">
        <v>0.65682656826568264</v>
      </c>
      <c r="U14" s="31"/>
      <c r="V14" s="26">
        <v>1995</v>
      </c>
      <c r="W14" s="26" t="s">
        <v>117</v>
      </c>
      <c r="X14" s="27" t="s">
        <v>110</v>
      </c>
      <c r="Y14" s="251"/>
      <c r="Z14" s="251" t="s">
        <v>284</v>
      </c>
      <c r="AA14" s="251" t="s">
        <v>117</v>
      </c>
      <c r="AB14" s="251"/>
      <c r="AC14" s="26" t="s">
        <v>117</v>
      </c>
      <c r="AD14" s="243"/>
      <c r="AE14" s="243"/>
      <c r="AF14" s="243"/>
      <c r="AG14" s="243"/>
      <c r="AH14" s="243"/>
      <c r="AI14" s="243"/>
      <c r="AJ14" s="243"/>
    </row>
    <row r="15" spans="1:36" s="249" customFormat="1" ht="15.6" customHeight="1" x14ac:dyDescent="0.25">
      <c r="A15" s="245"/>
      <c r="B15" s="26">
        <v>1996</v>
      </c>
      <c r="C15" s="26" t="s">
        <v>118</v>
      </c>
      <c r="D15" s="27" t="s">
        <v>110</v>
      </c>
      <c r="E15" s="74">
        <v>29</v>
      </c>
      <c r="F15" s="26">
        <v>27</v>
      </c>
      <c r="G15" s="26">
        <v>53</v>
      </c>
      <c r="H15" s="29">
        <f t="shared" si="2"/>
        <v>0.50943396226415094</v>
      </c>
      <c r="I15" s="26">
        <v>55</v>
      </c>
      <c r="J15" s="26">
        <v>82</v>
      </c>
      <c r="K15" s="29">
        <f t="shared" si="3"/>
        <v>0.67073170731707321</v>
      </c>
      <c r="L15" s="26">
        <v>59</v>
      </c>
      <c r="M15" s="26">
        <v>88</v>
      </c>
      <c r="N15" s="29">
        <f t="shared" si="4"/>
        <v>0.67045454545454541</v>
      </c>
      <c r="O15" s="26">
        <v>11</v>
      </c>
      <c r="P15" s="26">
        <v>16</v>
      </c>
      <c r="Q15" s="29">
        <f t="shared" si="5"/>
        <v>0.6875</v>
      </c>
      <c r="R15" s="26">
        <v>152</v>
      </c>
      <c r="S15" s="250">
        <f t="shared" si="0"/>
        <v>239</v>
      </c>
      <c r="T15" s="29">
        <v>0.63598326359832635</v>
      </c>
      <c r="U15" s="31"/>
      <c r="V15" s="26">
        <v>1996</v>
      </c>
      <c r="W15" s="26" t="s">
        <v>118</v>
      </c>
      <c r="X15" s="27" t="s">
        <v>110</v>
      </c>
      <c r="Y15" s="251"/>
      <c r="Z15" s="251" t="s">
        <v>215</v>
      </c>
      <c r="AA15" s="251" t="s">
        <v>116</v>
      </c>
      <c r="AB15" s="251"/>
      <c r="AC15" s="26" t="s">
        <v>215</v>
      </c>
      <c r="AD15" s="243"/>
      <c r="AE15" s="243"/>
      <c r="AF15" s="243"/>
      <c r="AG15" s="243"/>
      <c r="AH15" s="243"/>
      <c r="AI15" s="243"/>
      <c r="AJ15" s="243"/>
    </row>
    <row r="16" spans="1:36" s="249" customFormat="1" ht="15.6" customHeight="1" x14ac:dyDescent="0.25">
      <c r="A16" s="245"/>
      <c r="B16" s="26">
        <v>1997</v>
      </c>
      <c r="C16" s="26" t="s">
        <v>111</v>
      </c>
      <c r="D16" s="27" t="s">
        <v>119</v>
      </c>
      <c r="E16" s="74">
        <v>28</v>
      </c>
      <c r="F16" s="26">
        <v>28</v>
      </c>
      <c r="G16" s="26">
        <v>59</v>
      </c>
      <c r="H16" s="29">
        <f t="shared" si="2"/>
        <v>0.47457627118644069</v>
      </c>
      <c r="I16" s="26">
        <v>56</v>
      </c>
      <c r="J16" s="26">
        <v>92</v>
      </c>
      <c r="K16" s="29">
        <f t="shared" si="3"/>
        <v>0.60869565217391308</v>
      </c>
      <c r="L16" s="26">
        <v>13</v>
      </c>
      <c r="M16" s="26">
        <v>26</v>
      </c>
      <c r="N16" s="29">
        <f t="shared" si="4"/>
        <v>0.5</v>
      </c>
      <c r="O16" s="26">
        <v>6</v>
      </c>
      <c r="P16" s="26">
        <v>19</v>
      </c>
      <c r="Q16" s="29">
        <f t="shared" si="5"/>
        <v>0.31578947368421051</v>
      </c>
      <c r="R16" s="26">
        <v>103</v>
      </c>
      <c r="S16" s="250">
        <f t="shared" si="0"/>
        <v>196</v>
      </c>
      <c r="T16" s="33">
        <v>0.52600000000000002</v>
      </c>
      <c r="U16" s="31"/>
      <c r="V16" s="26">
        <v>1997</v>
      </c>
      <c r="W16" s="26" t="s">
        <v>111</v>
      </c>
      <c r="X16" s="27" t="s">
        <v>119</v>
      </c>
      <c r="Y16" s="251"/>
      <c r="Z16" s="251" t="s">
        <v>215</v>
      </c>
      <c r="AA16" s="251"/>
      <c r="AB16" s="251"/>
      <c r="AC16" s="26"/>
      <c r="AD16" s="243"/>
      <c r="AE16" s="243"/>
      <c r="AF16" s="243"/>
      <c r="AG16" s="243"/>
      <c r="AH16" s="243"/>
      <c r="AI16" s="243"/>
      <c r="AJ16" s="243"/>
    </row>
    <row r="17" spans="1:36" s="249" customFormat="1" ht="15.6" customHeight="1" x14ac:dyDescent="0.25">
      <c r="A17" s="245"/>
      <c r="B17" s="26">
        <v>1998</v>
      </c>
      <c r="C17" s="26" t="s">
        <v>111</v>
      </c>
      <c r="D17" s="27" t="s">
        <v>119</v>
      </c>
      <c r="E17" s="74">
        <v>28</v>
      </c>
      <c r="F17" s="26">
        <v>22</v>
      </c>
      <c r="G17" s="26">
        <v>40</v>
      </c>
      <c r="H17" s="29">
        <f t="shared" si="2"/>
        <v>0.55000000000000004</v>
      </c>
      <c r="I17" s="26">
        <v>56</v>
      </c>
      <c r="J17" s="26">
        <v>84</v>
      </c>
      <c r="K17" s="29">
        <f t="shared" si="3"/>
        <v>0.66666666666666663</v>
      </c>
      <c r="L17" s="26">
        <v>24</v>
      </c>
      <c r="M17" s="26">
        <v>38</v>
      </c>
      <c r="N17" s="29">
        <f t="shared" si="4"/>
        <v>0.63157894736842102</v>
      </c>
      <c r="O17" s="26">
        <v>7</v>
      </c>
      <c r="P17" s="26">
        <v>24</v>
      </c>
      <c r="Q17" s="29">
        <f t="shared" si="5"/>
        <v>0.29166666666666669</v>
      </c>
      <c r="R17" s="26">
        <v>109</v>
      </c>
      <c r="S17" s="250">
        <f t="shared" si="0"/>
        <v>186</v>
      </c>
      <c r="T17" s="33">
        <v>0.58599999999999997</v>
      </c>
      <c r="U17" s="31"/>
      <c r="V17" s="26">
        <v>1998</v>
      </c>
      <c r="W17" s="26" t="s">
        <v>111</v>
      </c>
      <c r="X17" s="27" t="s">
        <v>119</v>
      </c>
      <c r="Y17" s="251"/>
      <c r="Z17" s="251" t="s">
        <v>216</v>
      </c>
      <c r="AA17" s="251"/>
      <c r="AB17" s="251"/>
      <c r="AC17" s="26"/>
      <c r="AD17" s="243"/>
      <c r="AE17" s="243"/>
      <c r="AF17" s="243"/>
      <c r="AG17" s="243"/>
      <c r="AH17" s="243"/>
      <c r="AI17" s="243"/>
      <c r="AJ17" s="243"/>
    </row>
    <row r="18" spans="1:36" s="249" customFormat="1" ht="15.6" customHeight="1" x14ac:dyDescent="0.25">
      <c r="A18" s="245"/>
      <c r="B18" s="26">
        <v>1999</v>
      </c>
      <c r="C18" s="26" t="s">
        <v>116</v>
      </c>
      <c r="D18" s="27" t="s">
        <v>110</v>
      </c>
      <c r="E18" s="74">
        <v>28</v>
      </c>
      <c r="F18" s="26">
        <v>12</v>
      </c>
      <c r="G18" s="26">
        <v>28</v>
      </c>
      <c r="H18" s="29">
        <f t="shared" si="2"/>
        <v>0.42857142857142855</v>
      </c>
      <c r="I18" s="26">
        <v>52</v>
      </c>
      <c r="J18" s="26">
        <v>71</v>
      </c>
      <c r="K18" s="29">
        <f t="shared" si="3"/>
        <v>0.73239436619718312</v>
      </c>
      <c r="L18" s="26">
        <v>69</v>
      </c>
      <c r="M18" s="26">
        <v>87</v>
      </c>
      <c r="N18" s="29">
        <f t="shared" si="4"/>
        <v>0.7931034482758621</v>
      </c>
      <c r="O18" s="26">
        <v>18</v>
      </c>
      <c r="P18" s="26">
        <v>35</v>
      </c>
      <c r="Q18" s="29">
        <f t="shared" si="5"/>
        <v>0.51428571428571423</v>
      </c>
      <c r="R18" s="26">
        <v>151</v>
      </c>
      <c r="S18" s="250">
        <f t="shared" si="0"/>
        <v>221</v>
      </c>
      <c r="T18" s="33">
        <v>0.68799999999999994</v>
      </c>
      <c r="U18" s="31"/>
      <c r="V18" s="26">
        <v>1999</v>
      </c>
      <c r="W18" s="26" t="s">
        <v>116</v>
      </c>
      <c r="X18" s="27" t="s">
        <v>110</v>
      </c>
      <c r="Y18" s="251"/>
      <c r="Z18" s="251" t="s">
        <v>211</v>
      </c>
      <c r="AA18" s="251" t="s">
        <v>63</v>
      </c>
      <c r="AB18" s="251"/>
      <c r="AC18" s="26" t="s">
        <v>216</v>
      </c>
      <c r="AD18" s="243"/>
      <c r="AE18" s="243"/>
      <c r="AF18" s="243"/>
      <c r="AG18" s="243"/>
      <c r="AH18" s="243"/>
      <c r="AI18" s="243"/>
      <c r="AJ18" s="243"/>
    </row>
    <row r="19" spans="1:36" s="249" customFormat="1" ht="15.6" customHeight="1" x14ac:dyDescent="0.25">
      <c r="A19" s="245"/>
      <c r="B19" s="17" t="s">
        <v>7</v>
      </c>
      <c r="C19" s="18"/>
      <c r="D19" s="16"/>
      <c r="E19" s="19">
        <f>SUM(E4:E18)</f>
        <v>367</v>
      </c>
      <c r="F19" s="19">
        <f>SUM(F4:F18)-34</f>
        <v>325</v>
      </c>
      <c r="G19" s="19">
        <f>SUM(G4:G18)</f>
        <v>579</v>
      </c>
      <c r="H19" s="252">
        <f>PRODUCT(F19/G19)</f>
        <v>0.56131260794473226</v>
      </c>
      <c r="I19" s="19">
        <f>SUM(I4:I18)-67</f>
        <v>633</v>
      </c>
      <c r="J19" s="19">
        <f>SUM(J4:J18)</f>
        <v>935</v>
      </c>
      <c r="K19" s="252">
        <f>PRODUCT(I19/J19)</f>
        <v>0.67700534759358288</v>
      </c>
      <c r="L19" s="19">
        <f>SUM(L4:L18)-44</f>
        <v>450</v>
      </c>
      <c r="M19" s="19">
        <f>SUM(M4:M18)</f>
        <v>672</v>
      </c>
      <c r="N19" s="252">
        <f>PRODUCT(L19/M19)</f>
        <v>0.6696428571428571</v>
      </c>
      <c r="O19" s="19">
        <f>SUM(O4:O18)-23</f>
        <v>163</v>
      </c>
      <c r="P19" s="19">
        <f>SUM(P4:P18)</f>
        <v>381</v>
      </c>
      <c r="Q19" s="252">
        <f>PRODUCT(O19/P19)</f>
        <v>0.42782152230971127</v>
      </c>
      <c r="R19" s="19">
        <f>SUM(R4:R18)</f>
        <v>1739</v>
      </c>
      <c r="S19" s="19">
        <f>SUM(S4:S18)</f>
        <v>2891</v>
      </c>
      <c r="T19" s="252">
        <f>PRODUCT(R19/S19)</f>
        <v>0.60152196471809061</v>
      </c>
      <c r="U19" s="31"/>
      <c r="V19" s="18"/>
      <c r="W19" s="15"/>
      <c r="X19" s="164"/>
      <c r="Y19" s="15"/>
      <c r="Z19" s="15"/>
      <c r="AA19" s="15"/>
      <c r="AB19" s="15"/>
      <c r="AC19" s="16"/>
      <c r="AD19" s="243"/>
      <c r="AE19" s="243"/>
      <c r="AF19" s="243"/>
      <c r="AG19" s="243"/>
      <c r="AH19" s="243"/>
      <c r="AI19" s="243"/>
      <c r="AJ19" s="243"/>
    </row>
    <row r="20" spans="1:36" s="249" customFormat="1" ht="15.6" customHeight="1" x14ac:dyDescent="0.25">
      <c r="A20" s="253"/>
      <c r="B20" s="243"/>
      <c r="C20" s="243"/>
      <c r="D20" s="243"/>
      <c r="E20" s="31"/>
      <c r="F20" s="243"/>
      <c r="G20" s="243"/>
      <c r="H20" s="254"/>
      <c r="I20" s="243"/>
      <c r="J20" s="243"/>
      <c r="K20" s="255"/>
      <c r="L20" s="243"/>
      <c r="M20" s="243"/>
      <c r="N20" s="243"/>
      <c r="O20" s="243"/>
      <c r="P20" s="243"/>
      <c r="Q20" s="243"/>
      <c r="R20" s="243"/>
      <c r="S20" s="243"/>
      <c r="T20" s="243"/>
      <c r="U20" s="31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</row>
    <row r="21" spans="1:36" ht="15.6" customHeight="1" x14ac:dyDescent="0.25">
      <c r="A21" s="245"/>
      <c r="B21" s="11" t="s">
        <v>409</v>
      </c>
      <c r="C21" s="12"/>
      <c r="D21" s="238"/>
      <c r="E21" s="12"/>
      <c r="F21" s="239"/>
      <c r="G21" s="69"/>
      <c r="H21" s="12"/>
      <c r="I21" s="239"/>
      <c r="J21" s="69"/>
      <c r="K21" s="12"/>
      <c r="L21" s="239"/>
      <c r="M21" s="69"/>
      <c r="N21" s="12"/>
      <c r="O21" s="239"/>
      <c r="P21" s="69"/>
      <c r="Q21" s="12"/>
      <c r="R21" s="239"/>
      <c r="S21" s="69"/>
      <c r="T21" s="28"/>
      <c r="U21" s="243"/>
      <c r="V21" s="11" t="s">
        <v>406</v>
      </c>
      <c r="W21" s="12"/>
      <c r="X21" s="238"/>
      <c r="Y21" s="69"/>
      <c r="Z21" s="69"/>
      <c r="AA21" s="69"/>
      <c r="AB21" s="69"/>
      <c r="AC21" s="242"/>
      <c r="AD21" s="243"/>
      <c r="AE21" s="243"/>
      <c r="AF21" s="243"/>
      <c r="AG21" s="243"/>
      <c r="AH21" s="243"/>
      <c r="AI21" s="243"/>
      <c r="AJ21" s="243"/>
    </row>
    <row r="22" spans="1:36" s="249" customFormat="1" ht="15.6" customHeight="1" x14ac:dyDescent="0.25">
      <c r="A22" s="245"/>
      <c r="B22" s="18"/>
      <c r="C22" s="15"/>
      <c r="D22" s="246"/>
      <c r="E22" s="169"/>
      <c r="F22" s="173"/>
      <c r="G22" s="169" t="s">
        <v>18</v>
      </c>
      <c r="H22" s="247"/>
      <c r="I22" s="173"/>
      <c r="J22" s="169" t="s">
        <v>19</v>
      </c>
      <c r="K22" s="248"/>
      <c r="L22" s="173"/>
      <c r="M22" s="169" t="s">
        <v>20</v>
      </c>
      <c r="N22" s="226"/>
      <c r="O22" s="173"/>
      <c r="P22" s="169" t="s">
        <v>21</v>
      </c>
      <c r="Q22" s="226"/>
      <c r="R22" s="173"/>
      <c r="S22" s="169" t="s">
        <v>7</v>
      </c>
      <c r="T22" s="226"/>
      <c r="U22" s="31"/>
      <c r="V22" s="18"/>
      <c r="W22" s="15"/>
      <c r="X22" s="164"/>
      <c r="Y22" s="15"/>
      <c r="Z22" s="15"/>
      <c r="AA22" s="15"/>
      <c r="AB22" s="15"/>
      <c r="AC22" s="16"/>
      <c r="AD22" s="243"/>
      <c r="AE22" s="243"/>
      <c r="AF22" s="243"/>
      <c r="AG22" s="243"/>
      <c r="AH22" s="243"/>
      <c r="AI22" s="243"/>
      <c r="AJ22" s="243"/>
    </row>
    <row r="23" spans="1:36" ht="15.6" customHeight="1" x14ac:dyDescent="0.25">
      <c r="A23" s="245"/>
      <c r="B23" s="18" t="s">
        <v>0</v>
      </c>
      <c r="C23" s="15" t="s">
        <v>4</v>
      </c>
      <c r="D23" s="246" t="s">
        <v>1</v>
      </c>
      <c r="E23" s="15" t="s">
        <v>3</v>
      </c>
      <c r="F23" s="18" t="s">
        <v>17</v>
      </c>
      <c r="G23" s="15" t="s">
        <v>407</v>
      </c>
      <c r="H23" s="107" t="s">
        <v>408</v>
      </c>
      <c r="I23" s="18" t="s">
        <v>17</v>
      </c>
      <c r="J23" s="15" t="s">
        <v>407</v>
      </c>
      <c r="K23" s="107" t="s">
        <v>408</v>
      </c>
      <c r="L23" s="18" t="s">
        <v>17</v>
      </c>
      <c r="M23" s="15" t="s">
        <v>407</v>
      </c>
      <c r="N23" s="107" t="s">
        <v>408</v>
      </c>
      <c r="O23" s="18" t="s">
        <v>17</v>
      </c>
      <c r="P23" s="15" t="s">
        <v>407</v>
      </c>
      <c r="Q23" s="107" t="s">
        <v>408</v>
      </c>
      <c r="R23" s="18" t="s">
        <v>17</v>
      </c>
      <c r="S23" s="15" t="s">
        <v>407</v>
      </c>
      <c r="T23" s="107" t="s">
        <v>408</v>
      </c>
      <c r="U23" s="31"/>
      <c r="V23" s="18" t="s">
        <v>0</v>
      </c>
      <c r="W23" s="15" t="s">
        <v>4</v>
      </c>
      <c r="X23" s="246" t="s">
        <v>1</v>
      </c>
      <c r="Y23" s="18" t="s">
        <v>18</v>
      </c>
      <c r="Z23" s="15" t="s">
        <v>19</v>
      </c>
      <c r="AA23" s="15" t="s">
        <v>20</v>
      </c>
      <c r="AB23" s="15" t="s">
        <v>21</v>
      </c>
      <c r="AC23" s="16" t="s">
        <v>17</v>
      </c>
      <c r="AD23" s="243"/>
      <c r="AE23" s="243"/>
      <c r="AF23" s="243"/>
      <c r="AG23" s="243"/>
      <c r="AH23" s="243"/>
      <c r="AI23" s="243"/>
      <c r="AJ23" s="243"/>
    </row>
    <row r="24" spans="1:36" ht="15.6" customHeight="1" x14ac:dyDescent="0.25">
      <c r="A24" s="245"/>
      <c r="B24" s="26">
        <v>1985</v>
      </c>
      <c r="C24" s="26" t="s">
        <v>109</v>
      </c>
      <c r="D24" s="110" t="s">
        <v>110</v>
      </c>
      <c r="E24" s="74">
        <v>4</v>
      </c>
      <c r="F24" s="26">
        <v>0</v>
      </c>
      <c r="G24" s="26">
        <v>5</v>
      </c>
      <c r="H24" s="29">
        <v>0</v>
      </c>
      <c r="I24" s="26">
        <v>4</v>
      </c>
      <c r="J24" s="26">
        <v>4</v>
      </c>
      <c r="K24" s="29">
        <v>1</v>
      </c>
      <c r="L24" s="26">
        <v>0</v>
      </c>
      <c r="M24" s="26">
        <v>3</v>
      </c>
      <c r="N24" s="29">
        <v>0</v>
      </c>
      <c r="O24" s="26">
        <v>1</v>
      </c>
      <c r="P24" s="26">
        <v>5</v>
      </c>
      <c r="Q24" s="29">
        <v>0.2</v>
      </c>
      <c r="R24" s="26">
        <v>5</v>
      </c>
      <c r="S24" s="26">
        <v>17</v>
      </c>
      <c r="T24" s="29">
        <v>0.29411764705882354</v>
      </c>
      <c r="U24" s="243"/>
      <c r="V24" s="26">
        <v>1985</v>
      </c>
      <c r="W24" s="26" t="s">
        <v>109</v>
      </c>
      <c r="X24" s="110" t="s">
        <v>110</v>
      </c>
      <c r="Y24" s="251"/>
      <c r="Z24" s="251" t="s">
        <v>210</v>
      </c>
      <c r="AA24" s="251"/>
      <c r="AB24" s="251"/>
      <c r="AC24" s="26"/>
      <c r="AD24" s="243"/>
      <c r="AE24" s="243"/>
      <c r="AF24" s="243"/>
      <c r="AG24" s="243"/>
      <c r="AH24" s="243"/>
      <c r="AI24" s="243"/>
      <c r="AJ24" s="243"/>
    </row>
    <row r="25" spans="1:36" ht="15.6" customHeight="1" x14ac:dyDescent="0.25">
      <c r="A25" s="245"/>
      <c r="B25" s="26">
        <v>1986</v>
      </c>
      <c r="C25" s="26" t="s">
        <v>63</v>
      </c>
      <c r="D25" s="110" t="s">
        <v>110</v>
      </c>
      <c r="E25" s="74">
        <v>3</v>
      </c>
      <c r="F25" s="26">
        <v>5</v>
      </c>
      <c r="G25" s="26">
        <v>7</v>
      </c>
      <c r="H25" s="29">
        <v>0.7142857142857143</v>
      </c>
      <c r="I25" s="26">
        <v>3</v>
      </c>
      <c r="J25" s="26">
        <v>5</v>
      </c>
      <c r="K25" s="29">
        <v>0.6</v>
      </c>
      <c r="L25" s="26">
        <v>1</v>
      </c>
      <c r="M25" s="26">
        <v>1</v>
      </c>
      <c r="N25" s="29">
        <v>1</v>
      </c>
      <c r="O25" s="26">
        <v>0</v>
      </c>
      <c r="P25" s="26">
        <v>2</v>
      </c>
      <c r="Q25" s="29">
        <v>0</v>
      </c>
      <c r="R25" s="26">
        <v>9</v>
      </c>
      <c r="S25" s="26">
        <v>15</v>
      </c>
      <c r="T25" s="29">
        <v>0.6</v>
      </c>
      <c r="U25" s="243"/>
      <c r="V25" s="26">
        <v>1986</v>
      </c>
      <c r="W25" s="26" t="s">
        <v>63</v>
      </c>
      <c r="X25" s="110" t="s">
        <v>110</v>
      </c>
      <c r="Y25" s="251"/>
      <c r="Z25" s="251"/>
      <c r="AA25" s="251"/>
      <c r="AB25" s="251"/>
      <c r="AC25" s="26"/>
      <c r="AD25" s="243"/>
      <c r="AE25" s="243"/>
      <c r="AF25" s="243"/>
      <c r="AG25" s="243"/>
      <c r="AH25" s="243"/>
      <c r="AI25" s="243"/>
      <c r="AJ25" s="243"/>
    </row>
    <row r="26" spans="1:36" ht="15.6" customHeight="1" x14ac:dyDescent="0.25">
      <c r="A26" s="245"/>
      <c r="B26" s="26">
        <v>1987</v>
      </c>
      <c r="C26" s="26" t="s">
        <v>111</v>
      </c>
      <c r="D26" s="27" t="s">
        <v>110</v>
      </c>
      <c r="E26" s="74">
        <v>6</v>
      </c>
      <c r="F26" s="26">
        <v>3</v>
      </c>
      <c r="G26" s="26">
        <v>9</v>
      </c>
      <c r="H26" s="29">
        <v>0.33333333333333331</v>
      </c>
      <c r="I26" s="26">
        <v>9</v>
      </c>
      <c r="J26" s="26">
        <v>13</v>
      </c>
      <c r="K26" s="29">
        <v>0.69230769230769229</v>
      </c>
      <c r="L26" s="26">
        <v>5</v>
      </c>
      <c r="M26" s="26">
        <v>7</v>
      </c>
      <c r="N26" s="29">
        <v>0.7142857142857143</v>
      </c>
      <c r="O26" s="26">
        <v>5</v>
      </c>
      <c r="P26" s="26">
        <v>9</v>
      </c>
      <c r="Q26" s="29">
        <v>0.55555555555555558</v>
      </c>
      <c r="R26" s="26">
        <v>22</v>
      </c>
      <c r="S26" s="26">
        <v>38</v>
      </c>
      <c r="T26" s="29">
        <v>0.57894736842105265</v>
      </c>
      <c r="U26" s="243"/>
      <c r="V26" s="26">
        <v>1987</v>
      </c>
      <c r="W26" s="26" t="s">
        <v>111</v>
      </c>
      <c r="X26" s="27" t="s">
        <v>110</v>
      </c>
      <c r="Y26" s="251"/>
      <c r="Z26" s="251" t="s">
        <v>116</v>
      </c>
      <c r="AA26" s="251" t="s">
        <v>211</v>
      </c>
      <c r="AB26" s="251" t="s">
        <v>117</v>
      </c>
      <c r="AC26" s="26" t="s">
        <v>211</v>
      </c>
      <c r="AD26" s="243"/>
      <c r="AE26" s="243"/>
      <c r="AF26" s="243"/>
      <c r="AG26" s="243"/>
      <c r="AH26" s="243"/>
      <c r="AI26" s="243"/>
      <c r="AJ26" s="243"/>
    </row>
    <row r="27" spans="1:36" ht="15.6" customHeight="1" x14ac:dyDescent="0.25">
      <c r="A27" s="245"/>
      <c r="B27" s="26">
        <v>1988</v>
      </c>
      <c r="C27" s="26" t="s">
        <v>112</v>
      </c>
      <c r="D27" s="27" t="s">
        <v>110</v>
      </c>
      <c r="E27" s="74">
        <v>6</v>
      </c>
      <c r="F27" s="26">
        <v>8</v>
      </c>
      <c r="G27" s="26">
        <v>13</v>
      </c>
      <c r="H27" s="29">
        <f t="shared" ref="H27" si="6">PRODUCT(F27/G27)</f>
        <v>0.61538461538461542</v>
      </c>
      <c r="I27" s="26">
        <v>6</v>
      </c>
      <c r="J27" s="26">
        <v>9</v>
      </c>
      <c r="K27" s="29">
        <f t="shared" ref="K27" si="7">PRODUCT(I27/J27)</f>
        <v>0.66666666666666663</v>
      </c>
      <c r="L27" s="26">
        <v>5</v>
      </c>
      <c r="M27" s="26">
        <v>12</v>
      </c>
      <c r="N27" s="29">
        <f t="shared" ref="N27" si="8">PRODUCT(L27/M27)</f>
        <v>0.41666666666666669</v>
      </c>
      <c r="O27" s="26">
        <v>5</v>
      </c>
      <c r="P27" s="26">
        <v>7</v>
      </c>
      <c r="Q27" s="29">
        <f t="shared" ref="Q27" si="9">PRODUCT(O27/P27)</f>
        <v>0.7142857142857143</v>
      </c>
      <c r="R27" s="26">
        <f t="shared" ref="R27:S27" si="10">PRODUCT(F27+I27+L27+O27)</f>
        <v>24</v>
      </c>
      <c r="S27" s="26">
        <f t="shared" si="10"/>
        <v>41</v>
      </c>
      <c r="T27" s="29">
        <f t="shared" ref="T27" si="11">PRODUCT(R27/S27)</f>
        <v>0.58536585365853655</v>
      </c>
      <c r="U27" s="243"/>
      <c r="V27" s="26">
        <v>1988</v>
      </c>
      <c r="W27" s="26" t="s">
        <v>112</v>
      </c>
      <c r="X27" s="27" t="s">
        <v>110</v>
      </c>
      <c r="Y27" s="251" t="s">
        <v>207</v>
      </c>
      <c r="Z27" s="251" t="s">
        <v>210</v>
      </c>
      <c r="AA27" s="251" t="s">
        <v>396</v>
      </c>
      <c r="AB27" s="251" t="s">
        <v>116</v>
      </c>
      <c r="AC27" s="26" t="s">
        <v>211</v>
      </c>
      <c r="AD27" s="243"/>
      <c r="AE27" s="243"/>
      <c r="AF27" s="243"/>
      <c r="AG27" s="243"/>
      <c r="AH27" s="243"/>
      <c r="AI27" s="243"/>
      <c r="AJ27" s="243"/>
    </row>
    <row r="28" spans="1:36" ht="15.6" customHeight="1" x14ac:dyDescent="0.25">
      <c r="A28" s="245"/>
      <c r="B28" s="26">
        <v>1989</v>
      </c>
      <c r="C28" s="26" t="s">
        <v>112</v>
      </c>
      <c r="D28" s="27" t="s">
        <v>110</v>
      </c>
      <c r="E28" s="74">
        <v>6</v>
      </c>
      <c r="F28" s="26">
        <v>13</v>
      </c>
      <c r="G28" s="26">
        <v>17</v>
      </c>
      <c r="H28" s="29">
        <v>0.76470588235294112</v>
      </c>
      <c r="I28" s="26">
        <v>13</v>
      </c>
      <c r="J28" s="26">
        <v>16</v>
      </c>
      <c r="K28" s="29">
        <v>0.8125</v>
      </c>
      <c r="L28" s="26">
        <v>1</v>
      </c>
      <c r="M28" s="26">
        <v>9</v>
      </c>
      <c r="N28" s="29">
        <v>0.1111111111111111</v>
      </c>
      <c r="O28" s="26">
        <v>1</v>
      </c>
      <c r="P28" s="26">
        <v>5</v>
      </c>
      <c r="Q28" s="29">
        <v>0.2</v>
      </c>
      <c r="R28" s="26">
        <v>28</v>
      </c>
      <c r="S28" s="26">
        <v>47</v>
      </c>
      <c r="T28" s="29">
        <v>0.5957446808510638</v>
      </c>
      <c r="U28" s="243"/>
      <c r="V28" s="26">
        <v>1989</v>
      </c>
      <c r="W28" s="26" t="s">
        <v>112</v>
      </c>
      <c r="X28" s="27" t="s">
        <v>110</v>
      </c>
      <c r="Y28" s="251" t="s">
        <v>114</v>
      </c>
      <c r="Z28" s="251" t="s">
        <v>113</v>
      </c>
      <c r="AA28" s="251"/>
      <c r="AB28" s="251"/>
      <c r="AC28" s="26" t="s">
        <v>214</v>
      </c>
      <c r="AD28" s="243"/>
      <c r="AE28" s="243"/>
      <c r="AF28" s="243"/>
      <c r="AG28" s="243"/>
      <c r="AH28" s="243"/>
      <c r="AI28" s="243"/>
      <c r="AJ28" s="243"/>
    </row>
    <row r="29" spans="1:36" ht="15.6" customHeight="1" x14ac:dyDescent="0.25">
      <c r="A29" s="245"/>
      <c r="B29" s="26">
        <v>1990</v>
      </c>
      <c r="C29" s="26" t="s">
        <v>113</v>
      </c>
      <c r="D29" s="27" t="s">
        <v>110</v>
      </c>
      <c r="E29" s="74">
        <v>2</v>
      </c>
      <c r="F29" s="26">
        <v>1</v>
      </c>
      <c r="G29" s="26">
        <v>3</v>
      </c>
      <c r="H29" s="29">
        <v>0.33333333333333331</v>
      </c>
      <c r="I29" s="26">
        <v>5</v>
      </c>
      <c r="J29" s="26">
        <v>7</v>
      </c>
      <c r="K29" s="29">
        <v>0.7142857142857143</v>
      </c>
      <c r="L29" s="26">
        <v>3</v>
      </c>
      <c r="M29" s="26">
        <v>4</v>
      </c>
      <c r="N29" s="29">
        <v>0.75</v>
      </c>
      <c r="O29" s="26">
        <v>2</v>
      </c>
      <c r="P29" s="26">
        <v>3</v>
      </c>
      <c r="Q29" s="29">
        <v>0.66666666666666663</v>
      </c>
      <c r="R29" s="26">
        <v>11</v>
      </c>
      <c r="S29" s="26">
        <v>17</v>
      </c>
      <c r="T29" s="29">
        <v>0.6470588235294118</v>
      </c>
      <c r="U29" s="243"/>
      <c r="V29" s="26">
        <v>1990</v>
      </c>
      <c r="W29" s="26" t="s">
        <v>113</v>
      </c>
      <c r="X29" s="27" t="s">
        <v>110</v>
      </c>
      <c r="Y29" s="251"/>
      <c r="Z29" s="251" t="s">
        <v>396</v>
      </c>
      <c r="AA29" s="251"/>
      <c r="AB29" s="251"/>
      <c r="AC29" s="26"/>
      <c r="AD29" s="243"/>
      <c r="AE29" s="243"/>
      <c r="AF29" s="243"/>
      <c r="AG29" s="243"/>
      <c r="AH29" s="243"/>
      <c r="AI29" s="243"/>
      <c r="AJ29" s="243"/>
    </row>
    <row r="30" spans="1:36" ht="15.6" customHeight="1" x14ac:dyDescent="0.25">
      <c r="A30" s="245"/>
      <c r="B30" s="26">
        <v>1991</v>
      </c>
      <c r="C30" s="26" t="s">
        <v>114</v>
      </c>
      <c r="D30" s="27" t="s">
        <v>110</v>
      </c>
      <c r="E30" s="74">
        <v>2</v>
      </c>
      <c r="F30" s="26">
        <v>5</v>
      </c>
      <c r="G30" s="26">
        <v>6</v>
      </c>
      <c r="H30" s="29">
        <v>0.83333333333333337</v>
      </c>
      <c r="I30" s="26">
        <v>10</v>
      </c>
      <c r="J30" s="26">
        <v>12</v>
      </c>
      <c r="K30" s="29">
        <v>0.83333333333333337</v>
      </c>
      <c r="L30" s="26">
        <v>0</v>
      </c>
      <c r="M30" s="26">
        <v>0</v>
      </c>
      <c r="N30" s="29">
        <v>0</v>
      </c>
      <c r="O30" s="26">
        <v>0</v>
      </c>
      <c r="P30" s="26">
        <v>1</v>
      </c>
      <c r="Q30" s="29">
        <v>0</v>
      </c>
      <c r="R30" s="26">
        <v>15</v>
      </c>
      <c r="S30" s="26">
        <v>19</v>
      </c>
      <c r="T30" s="29">
        <v>0.78947368421052633</v>
      </c>
      <c r="U30" s="243"/>
      <c r="V30" s="26">
        <v>1991</v>
      </c>
      <c r="W30" s="26" t="s">
        <v>114</v>
      </c>
      <c r="X30" s="27" t="s">
        <v>110</v>
      </c>
      <c r="Y30" s="251" t="s">
        <v>206</v>
      </c>
      <c r="Z30" s="251" t="s">
        <v>116</v>
      </c>
      <c r="AA30" s="251"/>
      <c r="AB30" s="251"/>
      <c r="AC30" s="26"/>
      <c r="AD30" s="243"/>
      <c r="AE30" s="243"/>
      <c r="AF30" s="243"/>
      <c r="AG30" s="243"/>
      <c r="AH30" s="243"/>
      <c r="AI30" s="243"/>
      <c r="AJ30" s="243"/>
    </row>
    <row r="31" spans="1:36" ht="15.6" customHeight="1" x14ac:dyDescent="0.25">
      <c r="A31" s="245"/>
      <c r="B31" s="26">
        <v>1992</v>
      </c>
      <c r="C31" s="26" t="s">
        <v>109</v>
      </c>
      <c r="D31" s="27" t="s">
        <v>110</v>
      </c>
      <c r="E31" s="74">
        <v>6</v>
      </c>
      <c r="F31" s="26">
        <v>18</v>
      </c>
      <c r="G31" s="26">
        <v>21</v>
      </c>
      <c r="H31" s="29">
        <v>0.8571428571428571</v>
      </c>
      <c r="I31" s="26">
        <v>4</v>
      </c>
      <c r="J31" s="26">
        <v>7</v>
      </c>
      <c r="K31" s="29">
        <v>0.5714285714285714</v>
      </c>
      <c r="L31" s="26">
        <v>5</v>
      </c>
      <c r="M31" s="26">
        <v>12</v>
      </c>
      <c r="N31" s="29">
        <v>0.41666666666666669</v>
      </c>
      <c r="O31" s="26">
        <v>3</v>
      </c>
      <c r="P31" s="26">
        <v>11</v>
      </c>
      <c r="Q31" s="29">
        <v>0.27272727272727271</v>
      </c>
      <c r="R31" s="26">
        <v>30</v>
      </c>
      <c r="S31" s="26">
        <v>51</v>
      </c>
      <c r="T31" s="29">
        <v>0.58823529411764708</v>
      </c>
      <c r="U31" s="243"/>
      <c r="V31" s="26">
        <v>1992</v>
      </c>
      <c r="W31" s="26" t="s">
        <v>109</v>
      </c>
      <c r="X31" s="27" t="s">
        <v>110</v>
      </c>
      <c r="Y31" s="251" t="s">
        <v>113</v>
      </c>
      <c r="Z31" s="251"/>
      <c r="AA31" s="251" t="s">
        <v>208</v>
      </c>
      <c r="AB31" s="251" t="s">
        <v>280</v>
      </c>
      <c r="AC31" s="26" t="s">
        <v>410</v>
      </c>
      <c r="AD31" s="243"/>
      <c r="AE31" s="243"/>
      <c r="AF31" s="243"/>
      <c r="AG31" s="243"/>
      <c r="AH31" s="243"/>
      <c r="AI31" s="243"/>
      <c r="AJ31" s="243"/>
    </row>
    <row r="32" spans="1:36" s="257" customFormat="1" ht="15.6" customHeight="1" x14ac:dyDescent="0.25">
      <c r="A32" s="256"/>
      <c r="B32" s="26">
        <v>1993</v>
      </c>
      <c r="C32" s="26" t="s">
        <v>63</v>
      </c>
      <c r="D32" s="27" t="s">
        <v>110</v>
      </c>
      <c r="E32" s="74">
        <v>9</v>
      </c>
      <c r="F32" s="26">
        <v>14</v>
      </c>
      <c r="G32" s="26">
        <v>24</v>
      </c>
      <c r="H32" s="29">
        <v>0.58333333333333337</v>
      </c>
      <c r="I32" s="26">
        <v>24</v>
      </c>
      <c r="J32" s="26">
        <v>33</v>
      </c>
      <c r="K32" s="29">
        <v>0.72727272727272729</v>
      </c>
      <c r="L32" s="26">
        <v>11</v>
      </c>
      <c r="M32" s="26">
        <v>14</v>
      </c>
      <c r="N32" s="29">
        <v>0.7857142857142857</v>
      </c>
      <c r="O32" s="26">
        <v>3</v>
      </c>
      <c r="P32" s="26">
        <v>13</v>
      </c>
      <c r="Q32" s="29">
        <v>0.23076923076923078</v>
      </c>
      <c r="R32" s="26">
        <v>52</v>
      </c>
      <c r="S32" s="26">
        <v>84</v>
      </c>
      <c r="T32" s="29">
        <v>0.61904761904761907</v>
      </c>
      <c r="U32" s="243"/>
      <c r="V32" s="26">
        <v>1993</v>
      </c>
      <c r="W32" s="26" t="s">
        <v>63</v>
      </c>
      <c r="X32" s="27" t="s">
        <v>110</v>
      </c>
      <c r="Y32" s="251" t="s">
        <v>207</v>
      </c>
      <c r="Z32" s="251" t="s">
        <v>63</v>
      </c>
      <c r="AA32" s="251" t="s">
        <v>216</v>
      </c>
      <c r="AB32" s="251" t="s">
        <v>414</v>
      </c>
      <c r="AC32" s="26" t="s">
        <v>113</v>
      </c>
      <c r="AD32" s="243"/>
      <c r="AE32" s="243"/>
      <c r="AF32" s="243"/>
      <c r="AG32" s="243"/>
      <c r="AH32" s="243"/>
      <c r="AI32" s="243"/>
      <c r="AJ32" s="243"/>
    </row>
    <row r="33" spans="1:36" ht="15.6" customHeight="1" x14ac:dyDescent="0.25">
      <c r="A33" s="245"/>
      <c r="B33" s="26">
        <v>1994</v>
      </c>
      <c r="C33" s="26" t="s">
        <v>63</v>
      </c>
      <c r="D33" s="27" t="s">
        <v>110</v>
      </c>
      <c r="E33" s="74">
        <v>4</v>
      </c>
      <c r="F33" s="26">
        <v>2</v>
      </c>
      <c r="G33" s="26">
        <v>4</v>
      </c>
      <c r="H33" s="29">
        <v>0.5</v>
      </c>
      <c r="I33" s="26">
        <v>11</v>
      </c>
      <c r="J33" s="26">
        <v>15</v>
      </c>
      <c r="K33" s="29">
        <v>0.73333333333333328</v>
      </c>
      <c r="L33" s="26">
        <v>8</v>
      </c>
      <c r="M33" s="26">
        <v>13</v>
      </c>
      <c r="N33" s="29">
        <v>0.61538461538461542</v>
      </c>
      <c r="O33" s="26">
        <v>0</v>
      </c>
      <c r="P33" s="26">
        <v>1</v>
      </c>
      <c r="Q33" s="29">
        <v>0</v>
      </c>
      <c r="R33" s="26">
        <v>21</v>
      </c>
      <c r="S33" s="26">
        <v>33</v>
      </c>
      <c r="T33" s="29">
        <v>0.63636363636363635</v>
      </c>
      <c r="U33" s="243"/>
      <c r="V33" s="26">
        <v>1994</v>
      </c>
      <c r="W33" s="26" t="s">
        <v>63</v>
      </c>
      <c r="X33" s="27" t="s">
        <v>110</v>
      </c>
      <c r="Y33" s="251"/>
      <c r="Z33" s="251" t="s">
        <v>63</v>
      </c>
      <c r="AA33" s="251" t="s">
        <v>63</v>
      </c>
      <c r="AB33" s="251"/>
      <c r="AC33" s="26" t="s">
        <v>207</v>
      </c>
      <c r="AD33" s="243"/>
      <c r="AE33" s="243"/>
      <c r="AF33" s="243"/>
      <c r="AG33" s="243"/>
      <c r="AH33" s="243"/>
      <c r="AI33" s="243"/>
      <c r="AJ33" s="243"/>
    </row>
    <row r="34" spans="1:36" ht="15.6" customHeight="1" x14ac:dyDescent="0.25">
      <c r="A34" s="245"/>
      <c r="B34" s="26">
        <v>1995</v>
      </c>
      <c r="C34" s="26" t="s">
        <v>117</v>
      </c>
      <c r="D34" s="27" t="s">
        <v>110</v>
      </c>
      <c r="E34" s="74">
        <v>3</v>
      </c>
      <c r="F34" s="26">
        <v>1</v>
      </c>
      <c r="G34" s="26">
        <v>2</v>
      </c>
      <c r="H34" s="29">
        <v>0.5</v>
      </c>
      <c r="I34" s="26">
        <v>9</v>
      </c>
      <c r="J34" s="26">
        <v>10</v>
      </c>
      <c r="K34" s="29">
        <v>0.9</v>
      </c>
      <c r="L34" s="26">
        <v>3</v>
      </c>
      <c r="M34" s="26">
        <v>7</v>
      </c>
      <c r="N34" s="29">
        <v>0.42857142857142855</v>
      </c>
      <c r="O34" s="26">
        <v>0</v>
      </c>
      <c r="P34" s="26">
        <v>2</v>
      </c>
      <c r="Q34" s="29">
        <v>0</v>
      </c>
      <c r="R34" s="26">
        <v>13</v>
      </c>
      <c r="S34" s="26">
        <v>21</v>
      </c>
      <c r="T34" s="29">
        <v>0.61904761904761907</v>
      </c>
      <c r="U34" s="243"/>
      <c r="V34" s="26">
        <v>1995</v>
      </c>
      <c r="W34" s="26" t="s">
        <v>117</v>
      </c>
      <c r="X34" s="27" t="s">
        <v>110</v>
      </c>
      <c r="Y34" s="251"/>
      <c r="Z34" s="251" t="s">
        <v>265</v>
      </c>
      <c r="AA34" s="251"/>
      <c r="AB34" s="251"/>
      <c r="AC34" s="26"/>
      <c r="AD34" s="243"/>
      <c r="AE34" s="243"/>
      <c r="AF34" s="243"/>
      <c r="AG34" s="243"/>
      <c r="AH34" s="243"/>
      <c r="AI34" s="243"/>
      <c r="AJ34" s="243"/>
    </row>
    <row r="35" spans="1:36" ht="15.6" customHeight="1" x14ac:dyDescent="0.25">
      <c r="A35" s="245"/>
      <c r="B35" s="26">
        <v>1996</v>
      </c>
      <c r="C35" s="26" t="s">
        <v>118</v>
      </c>
      <c r="D35" s="27" t="s">
        <v>110</v>
      </c>
      <c r="E35" s="74"/>
      <c r="F35" s="26"/>
      <c r="G35" s="26"/>
      <c r="H35" s="29"/>
      <c r="I35" s="26"/>
      <c r="J35" s="26"/>
      <c r="K35" s="29"/>
      <c r="L35" s="26"/>
      <c r="M35" s="26"/>
      <c r="N35" s="29"/>
      <c r="O35" s="26"/>
      <c r="P35" s="26"/>
      <c r="Q35" s="29"/>
      <c r="R35" s="26"/>
      <c r="S35" s="26"/>
      <c r="T35" s="29"/>
      <c r="U35" s="243"/>
      <c r="V35" s="26">
        <v>1996</v>
      </c>
      <c r="W35" s="26" t="s">
        <v>118</v>
      </c>
      <c r="X35" s="27" t="s">
        <v>110</v>
      </c>
      <c r="Y35" s="251"/>
      <c r="Z35" s="251"/>
      <c r="AA35" s="251"/>
      <c r="AB35" s="251"/>
      <c r="AC35" s="26"/>
      <c r="AD35" s="243"/>
      <c r="AE35" s="243"/>
      <c r="AF35" s="243"/>
      <c r="AG35" s="243"/>
      <c r="AH35" s="243"/>
      <c r="AI35" s="243"/>
      <c r="AJ35" s="243"/>
    </row>
    <row r="36" spans="1:36" ht="15.6" customHeight="1" x14ac:dyDescent="0.25">
      <c r="A36" s="245"/>
      <c r="B36" s="26">
        <v>1997</v>
      </c>
      <c r="C36" s="26" t="s">
        <v>113</v>
      </c>
      <c r="D36" s="27" t="s">
        <v>119</v>
      </c>
      <c r="E36" s="74">
        <v>4</v>
      </c>
      <c r="F36" s="26">
        <v>3</v>
      </c>
      <c r="G36" s="26">
        <v>7</v>
      </c>
      <c r="H36" s="29">
        <v>0.42857142857142855</v>
      </c>
      <c r="I36" s="26">
        <v>13</v>
      </c>
      <c r="J36" s="26">
        <v>17</v>
      </c>
      <c r="K36" s="29">
        <v>0.76470588235294112</v>
      </c>
      <c r="L36" s="26">
        <v>3</v>
      </c>
      <c r="M36" s="26">
        <v>5</v>
      </c>
      <c r="N36" s="29">
        <v>0.6</v>
      </c>
      <c r="O36" s="26">
        <v>0</v>
      </c>
      <c r="P36" s="26">
        <v>0</v>
      </c>
      <c r="Q36" s="29">
        <v>0</v>
      </c>
      <c r="R36" s="26">
        <v>19</v>
      </c>
      <c r="S36" s="26">
        <v>29</v>
      </c>
      <c r="T36" s="29">
        <v>0.65517241379310343</v>
      </c>
      <c r="U36" s="243"/>
      <c r="V36" s="26">
        <v>1997</v>
      </c>
      <c r="W36" s="26" t="s">
        <v>113</v>
      </c>
      <c r="X36" s="27" t="s">
        <v>119</v>
      </c>
      <c r="Y36" s="251"/>
      <c r="Z36" s="251" t="s">
        <v>207</v>
      </c>
      <c r="AA36" s="251"/>
      <c r="AB36" s="251"/>
      <c r="AC36" s="26"/>
      <c r="AD36" s="243"/>
      <c r="AE36" s="243"/>
      <c r="AF36" s="243"/>
      <c r="AG36" s="243"/>
      <c r="AH36" s="243"/>
      <c r="AI36" s="243"/>
      <c r="AJ36" s="243"/>
    </row>
    <row r="37" spans="1:36" ht="15.6" customHeight="1" x14ac:dyDescent="0.25">
      <c r="A37" s="245"/>
      <c r="B37" s="26">
        <v>1998</v>
      </c>
      <c r="C37" s="26" t="s">
        <v>111</v>
      </c>
      <c r="D37" s="27" t="s">
        <v>119</v>
      </c>
      <c r="E37" s="74">
        <v>10</v>
      </c>
      <c r="F37" s="26">
        <v>13</v>
      </c>
      <c r="G37" s="26">
        <v>24</v>
      </c>
      <c r="H37" s="29">
        <v>0.54166666666666663</v>
      </c>
      <c r="I37" s="26">
        <v>22</v>
      </c>
      <c r="J37" s="26">
        <v>34</v>
      </c>
      <c r="K37" s="29">
        <v>0.6470588235294118</v>
      </c>
      <c r="L37" s="26">
        <v>7</v>
      </c>
      <c r="M37" s="26">
        <v>11</v>
      </c>
      <c r="N37" s="29">
        <v>0.63636363636363635</v>
      </c>
      <c r="O37" s="26">
        <v>5</v>
      </c>
      <c r="P37" s="26">
        <v>6</v>
      </c>
      <c r="Q37" s="29">
        <v>0.83333333333333337</v>
      </c>
      <c r="R37" s="26">
        <v>47</v>
      </c>
      <c r="S37" s="26">
        <v>75</v>
      </c>
      <c r="T37" s="29">
        <v>0.62666666666666671</v>
      </c>
      <c r="U37" s="243"/>
      <c r="V37" s="26">
        <v>1998</v>
      </c>
      <c r="W37" s="26" t="s">
        <v>111</v>
      </c>
      <c r="X37" s="27" t="s">
        <v>119</v>
      </c>
      <c r="Y37" s="251" t="s">
        <v>410</v>
      </c>
      <c r="Z37" s="251" t="s">
        <v>113</v>
      </c>
      <c r="AA37" s="251" t="s">
        <v>265</v>
      </c>
      <c r="AB37" s="251" t="s">
        <v>410</v>
      </c>
      <c r="AC37" s="26" t="s">
        <v>216</v>
      </c>
      <c r="AD37" s="243"/>
      <c r="AE37" s="243"/>
      <c r="AF37" s="243"/>
      <c r="AG37" s="243"/>
      <c r="AH37" s="243"/>
      <c r="AI37" s="243"/>
      <c r="AJ37" s="243"/>
    </row>
    <row r="38" spans="1:36" ht="15.6" customHeight="1" x14ac:dyDescent="0.25">
      <c r="A38" s="245"/>
      <c r="B38" s="26">
        <v>1999</v>
      </c>
      <c r="C38" s="26" t="s">
        <v>116</v>
      </c>
      <c r="D38" s="27" t="s">
        <v>110</v>
      </c>
      <c r="E38" s="74"/>
      <c r="F38" s="26"/>
      <c r="G38" s="26"/>
      <c r="H38" s="29"/>
      <c r="I38" s="26"/>
      <c r="J38" s="26"/>
      <c r="K38" s="29"/>
      <c r="L38" s="26"/>
      <c r="M38" s="26"/>
      <c r="N38" s="29"/>
      <c r="O38" s="26"/>
      <c r="P38" s="26"/>
      <c r="Q38" s="29"/>
      <c r="R38" s="26"/>
      <c r="S38" s="26"/>
      <c r="T38" s="29"/>
      <c r="U38" s="243"/>
      <c r="V38" s="26">
        <v>1999</v>
      </c>
      <c r="W38" s="26" t="s">
        <v>116</v>
      </c>
      <c r="X38" s="27" t="s">
        <v>110</v>
      </c>
      <c r="Y38" s="251"/>
      <c r="Z38" s="251"/>
      <c r="AA38" s="251"/>
      <c r="AB38" s="251"/>
      <c r="AC38" s="26"/>
      <c r="AD38" s="243"/>
      <c r="AE38" s="243"/>
      <c r="AF38" s="243"/>
      <c r="AG38" s="243"/>
      <c r="AH38" s="243"/>
      <c r="AI38" s="243"/>
      <c r="AJ38" s="243"/>
    </row>
    <row r="39" spans="1:36" ht="15.6" customHeight="1" x14ac:dyDescent="0.25">
      <c r="A39" s="245"/>
      <c r="B39" s="17" t="s">
        <v>7</v>
      </c>
      <c r="C39" s="18"/>
      <c r="D39" s="16"/>
      <c r="E39" s="19">
        <f>SUM(E22:E38)</f>
        <v>65</v>
      </c>
      <c r="F39" s="19">
        <f>SUM(F24:F38)</f>
        <v>86</v>
      </c>
      <c r="G39" s="19">
        <f>SUM(G24:G38)</f>
        <v>142</v>
      </c>
      <c r="H39" s="252">
        <f>PRODUCT(F39/G39)</f>
        <v>0.60563380281690138</v>
      </c>
      <c r="I39" s="19">
        <f>SUM(I24:I38)</f>
        <v>133</v>
      </c>
      <c r="J39" s="19">
        <f>SUM(J24:J38)</f>
        <v>182</v>
      </c>
      <c r="K39" s="252">
        <f>PRODUCT(I39/J39)</f>
        <v>0.73076923076923073</v>
      </c>
      <c r="L39" s="19">
        <f>SUM(L24:L38)</f>
        <v>52</v>
      </c>
      <c r="M39" s="19">
        <f>SUM(M24:M38)</f>
        <v>98</v>
      </c>
      <c r="N39" s="252">
        <f>PRODUCT(L39/M39)</f>
        <v>0.53061224489795922</v>
      </c>
      <c r="O39" s="19">
        <f>SUM(O24:O38)</f>
        <v>25</v>
      </c>
      <c r="P39" s="19">
        <f>SUM(P24:P38)</f>
        <v>65</v>
      </c>
      <c r="Q39" s="252">
        <f>PRODUCT(O39/P39)</f>
        <v>0.38461538461538464</v>
      </c>
      <c r="R39" s="19">
        <f>SUM(R24:R38)</f>
        <v>296</v>
      </c>
      <c r="S39" s="19">
        <f>SUM(S24:S38)</f>
        <v>487</v>
      </c>
      <c r="T39" s="252">
        <f>PRODUCT(R39/S39)</f>
        <v>0.6078028747433265</v>
      </c>
      <c r="U39" s="243"/>
      <c r="V39" s="18"/>
      <c r="W39" s="15"/>
      <c r="X39" s="164"/>
      <c r="Y39" s="15"/>
      <c r="Z39" s="15"/>
      <c r="AA39" s="15"/>
      <c r="AB39" s="15"/>
      <c r="AC39" s="16"/>
      <c r="AD39" s="243"/>
      <c r="AE39" s="243"/>
      <c r="AF39" s="243"/>
      <c r="AG39" s="243"/>
      <c r="AH39" s="243"/>
      <c r="AI39" s="243"/>
      <c r="AJ39" s="243"/>
    </row>
    <row r="40" spans="1:36" ht="15.6" customHeight="1" x14ac:dyDescent="0.25">
      <c r="A40" s="245"/>
      <c r="B40" s="243"/>
      <c r="C40" s="243"/>
      <c r="D40" s="243"/>
      <c r="E40" s="31"/>
      <c r="F40" s="243"/>
      <c r="G40" s="243"/>
      <c r="H40" s="254"/>
      <c r="I40" s="243"/>
      <c r="J40" s="243"/>
      <c r="K40" s="255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</row>
    <row r="41" spans="1:36" ht="15.6" customHeight="1" x14ac:dyDescent="0.25">
      <c r="A41" s="245"/>
      <c r="B41" s="11" t="s">
        <v>411</v>
      </c>
      <c r="C41" s="12"/>
      <c r="D41" s="238"/>
      <c r="E41" s="12"/>
      <c r="F41" s="239"/>
      <c r="G41" s="69"/>
      <c r="H41" s="12"/>
      <c r="I41" s="239"/>
      <c r="J41" s="69"/>
      <c r="K41" s="12"/>
      <c r="L41" s="239"/>
      <c r="M41" s="69"/>
      <c r="N41" s="12"/>
      <c r="O41" s="239"/>
      <c r="P41" s="69"/>
      <c r="Q41" s="12"/>
      <c r="R41" s="239"/>
      <c r="S41" s="69"/>
      <c r="T41" s="28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</row>
    <row r="42" spans="1:36" ht="15.6" customHeight="1" x14ac:dyDescent="0.25">
      <c r="A42" s="245"/>
      <c r="B42" s="18"/>
      <c r="C42" s="15"/>
      <c r="D42" s="246"/>
      <c r="E42" s="169"/>
      <c r="F42" s="173"/>
      <c r="G42" s="169" t="s">
        <v>18</v>
      </c>
      <c r="H42" s="247"/>
      <c r="I42" s="173"/>
      <c r="J42" s="169" t="s">
        <v>19</v>
      </c>
      <c r="K42" s="248"/>
      <c r="L42" s="173"/>
      <c r="M42" s="169" t="s">
        <v>20</v>
      </c>
      <c r="N42" s="226"/>
      <c r="O42" s="173"/>
      <c r="P42" s="169" t="s">
        <v>21</v>
      </c>
      <c r="Q42" s="226"/>
      <c r="R42" s="173"/>
      <c r="S42" s="169" t="s">
        <v>7</v>
      </c>
      <c r="T42" s="226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</row>
    <row r="43" spans="1:36" ht="15.6" customHeight="1" x14ac:dyDescent="0.25">
      <c r="A43" s="245"/>
      <c r="B43" s="23"/>
      <c r="C43" s="15"/>
      <c r="D43" s="246"/>
      <c r="E43" s="15" t="s">
        <v>3</v>
      </c>
      <c r="F43" s="18" t="s">
        <v>17</v>
      </c>
      <c r="G43" s="15" t="s">
        <v>407</v>
      </c>
      <c r="H43" s="107" t="s">
        <v>408</v>
      </c>
      <c r="I43" s="18" t="s">
        <v>17</v>
      </c>
      <c r="J43" s="15" t="s">
        <v>407</v>
      </c>
      <c r="K43" s="107" t="s">
        <v>408</v>
      </c>
      <c r="L43" s="18" t="s">
        <v>17</v>
      </c>
      <c r="M43" s="15" t="s">
        <v>407</v>
      </c>
      <c r="N43" s="107" t="s">
        <v>408</v>
      </c>
      <c r="O43" s="18" t="s">
        <v>17</v>
      </c>
      <c r="P43" s="15" t="s">
        <v>407</v>
      </c>
      <c r="Q43" s="107" t="s">
        <v>408</v>
      </c>
      <c r="R43" s="18" t="s">
        <v>17</v>
      </c>
      <c r="S43" s="15" t="s">
        <v>407</v>
      </c>
      <c r="T43" s="107" t="s">
        <v>408</v>
      </c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</row>
    <row r="44" spans="1:36" ht="15.6" customHeight="1" x14ac:dyDescent="0.25">
      <c r="A44" s="245"/>
      <c r="B44" s="17" t="s">
        <v>412</v>
      </c>
      <c r="C44" s="18"/>
      <c r="D44" s="16"/>
      <c r="E44" s="16">
        <f t="shared" ref="E44:T44" si="12">PRODUCT(E19)</f>
        <v>367</v>
      </c>
      <c r="F44" s="19">
        <f t="shared" si="12"/>
        <v>325</v>
      </c>
      <c r="G44" s="19">
        <f t="shared" si="12"/>
        <v>579</v>
      </c>
      <c r="H44" s="252">
        <f t="shared" si="12"/>
        <v>0.56131260794473226</v>
      </c>
      <c r="I44" s="19">
        <f t="shared" si="12"/>
        <v>633</v>
      </c>
      <c r="J44" s="19">
        <f t="shared" si="12"/>
        <v>935</v>
      </c>
      <c r="K44" s="252">
        <f t="shared" si="12"/>
        <v>0.67700534759358288</v>
      </c>
      <c r="L44" s="19">
        <f t="shared" si="12"/>
        <v>450</v>
      </c>
      <c r="M44" s="19">
        <f t="shared" si="12"/>
        <v>672</v>
      </c>
      <c r="N44" s="252">
        <f t="shared" si="12"/>
        <v>0.6696428571428571</v>
      </c>
      <c r="O44" s="19">
        <f t="shared" si="12"/>
        <v>163</v>
      </c>
      <c r="P44" s="19">
        <f t="shared" si="12"/>
        <v>381</v>
      </c>
      <c r="Q44" s="252">
        <f t="shared" si="12"/>
        <v>0.42782152230971127</v>
      </c>
      <c r="R44" s="19">
        <f t="shared" si="12"/>
        <v>1739</v>
      </c>
      <c r="S44" s="19">
        <f t="shared" si="12"/>
        <v>2891</v>
      </c>
      <c r="T44" s="252">
        <f t="shared" si="12"/>
        <v>0.60152196471809061</v>
      </c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</row>
    <row r="45" spans="1:36" ht="15.6" customHeight="1" x14ac:dyDescent="0.25">
      <c r="A45" s="245"/>
      <c r="B45" s="17" t="s">
        <v>413</v>
      </c>
      <c r="C45" s="18"/>
      <c r="D45" s="16"/>
      <c r="E45" s="16">
        <f>PRODUCT(E39)</f>
        <v>65</v>
      </c>
      <c r="F45" s="19">
        <f t="shared" ref="F45:T45" si="13">PRODUCT(F39)</f>
        <v>86</v>
      </c>
      <c r="G45" s="19">
        <f t="shared" si="13"/>
        <v>142</v>
      </c>
      <c r="H45" s="252">
        <f t="shared" si="13"/>
        <v>0.60563380281690138</v>
      </c>
      <c r="I45" s="19">
        <f t="shared" si="13"/>
        <v>133</v>
      </c>
      <c r="J45" s="19">
        <f t="shared" si="13"/>
        <v>182</v>
      </c>
      <c r="K45" s="252">
        <f t="shared" si="13"/>
        <v>0.73076923076923073</v>
      </c>
      <c r="L45" s="19">
        <f t="shared" si="13"/>
        <v>52</v>
      </c>
      <c r="M45" s="19">
        <f t="shared" si="13"/>
        <v>98</v>
      </c>
      <c r="N45" s="252">
        <f t="shared" si="13"/>
        <v>0.53061224489795922</v>
      </c>
      <c r="O45" s="19">
        <f t="shared" si="13"/>
        <v>25</v>
      </c>
      <c r="P45" s="19">
        <f t="shared" si="13"/>
        <v>65</v>
      </c>
      <c r="Q45" s="252">
        <f t="shared" si="13"/>
        <v>0.38461538461538464</v>
      </c>
      <c r="R45" s="19">
        <f t="shared" si="13"/>
        <v>296</v>
      </c>
      <c r="S45" s="19">
        <f t="shared" si="13"/>
        <v>487</v>
      </c>
      <c r="T45" s="252">
        <f t="shared" si="13"/>
        <v>0.6078028747433265</v>
      </c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</row>
    <row r="46" spans="1:36" ht="15.6" customHeight="1" x14ac:dyDescent="0.25">
      <c r="A46" s="245"/>
      <c r="B46" s="243"/>
      <c r="C46" s="243"/>
      <c r="D46" s="243"/>
      <c r="E46" s="31"/>
      <c r="F46" s="243"/>
      <c r="G46" s="243"/>
      <c r="H46" s="254"/>
      <c r="I46" s="243"/>
      <c r="J46" s="243"/>
      <c r="K46" s="255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</row>
    <row r="47" spans="1:36" ht="15.6" customHeight="1" x14ac:dyDescent="0.25">
      <c r="A47" s="245"/>
      <c r="B47" s="243"/>
      <c r="C47" s="243"/>
      <c r="D47" s="243"/>
      <c r="E47" s="31"/>
      <c r="F47" s="243"/>
      <c r="G47" s="243"/>
      <c r="H47" s="254"/>
      <c r="I47" s="243"/>
      <c r="J47" s="243"/>
      <c r="K47" s="255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</row>
    <row r="48" spans="1:36" ht="15.6" customHeight="1" x14ac:dyDescent="0.25">
      <c r="A48" s="245"/>
      <c r="B48" s="243"/>
      <c r="C48" s="243"/>
      <c r="D48" s="243"/>
      <c r="E48" s="31"/>
      <c r="F48" s="243"/>
      <c r="G48" s="243"/>
      <c r="H48" s="254"/>
      <c r="I48" s="243"/>
      <c r="J48" s="243"/>
      <c r="K48" s="255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</row>
    <row r="49" spans="1:36" ht="15.6" customHeight="1" x14ac:dyDescent="0.25">
      <c r="A49" s="245"/>
      <c r="B49" s="243"/>
      <c r="C49" s="243"/>
      <c r="D49" s="243"/>
      <c r="E49" s="31"/>
      <c r="F49" s="243"/>
      <c r="G49" s="243"/>
      <c r="H49" s="254"/>
      <c r="I49" s="243"/>
      <c r="J49" s="243"/>
      <c r="K49" s="255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</row>
    <row r="50" spans="1:36" ht="15.6" customHeight="1" x14ac:dyDescent="0.25">
      <c r="A50" s="245"/>
      <c r="B50" s="243"/>
      <c r="C50" s="243"/>
      <c r="D50" s="243"/>
      <c r="E50" s="31"/>
      <c r="F50" s="243"/>
      <c r="G50" s="243"/>
      <c r="H50" s="254"/>
      <c r="I50" s="243"/>
      <c r="J50" s="243"/>
      <c r="K50" s="255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</row>
    <row r="51" spans="1:36" ht="15.6" customHeight="1" x14ac:dyDescent="0.25">
      <c r="A51" s="245"/>
      <c r="B51" s="243"/>
      <c r="C51" s="243"/>
      <c r="D51" s="243"/>
      <c r="E51" s="31"/>
      <c r="F51" s="243"/>
      <c r="G51" s="243"/>
      <c r="H51" s="254"/>
      <c r="I51" s="243"/>
      <c r="J51" s="243"/>
      <c r="K51" s="255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</row>
    <row r="52" spans="1:36" ht="15.6" customHeight="1" x14ac:dyDescent="0.25">
      <c r="A52" s="245"/>
      <c r="B52" s="243"/>
      <c r="C52" s="243"/>
      <c r="D52" s="243"/>
      <c r="E52" s="31"/>
      <c r="F52" s="243"/>
      <c r="G52" s="243"/>
      <c r="H52" s="254"/>
      <c r="I52" s="243"/>
      <c r="J52" s="243"/>
      <c r="K52" s="255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</row>
    <row r="53" spans="1:36" ht="15.6" customHeight="1" x14ac:dyDescent="0.25">
      <c r="A53" s="245"/>
      <c r="B53" s="243"/>
      <c r="C53" s="243"/>
      <c r="D53" s="243"/>
      <c r="E53" s="31"/>
      <c r="F53" s="243"/>
      <c r="G53" s="243"/>
      <c r="H53" s="254"/>
      <c r="I53" s="243"/>
      <c r="J53" s="243"/>
      <c r="K53" s="255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</row>
    <row r="54" spans="1:36" ht="15.6" customHeight="1" x14ac:dyDescent="0.25">
      <c r="A54" s="245"/>
      <c r="B54" s="243"/>
      <c r="C54" s="243"/>
      <c r="D54" s="243"/>
      <c r="E54" s="31"/>
      <c r="F54" s="243"/>
      <c r="G54" s="243"/>
      <c r="H54" s="254"/>
      <c r="I54" s="243"/>
      <c r="J54" s="243"/>
      <c r="K54" s="255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</row>
    <row r="55" spans="1:36" ht="15.6" customHeight="1" x14ac:dyDescent="0.25">
      <c r="A55" s="245"/>
      <c r="B55" s="243"/>
      <c r="C55" s="243"/>
      <c r="D55" s="243"/>
      <c r="E55" s="31"/>
      <c r="F55" s="243"/>
      <c r="G55" s="243"/>
      <c r="H55" s="254"/>
      <c r="I55" s="243"/>
      <c r="J55" s="243"/>
      <c r="K55" s="255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</row>
    <row r="56" spans="1:36" ht="15.6" customHeight="1" x14ac:dyDescent="0.25">
      <c r="A56" s="245"/>
      <c r="B56" s="243"/>
      <c r="C56" s="243"/>
      <c r="D56" s="243"/>
      <c r="E56" s="31"/>
      <c r="F56" s="243"/>
      <c r="G56" s="243"/>
      <c r="H56" s="254"/>
      <c r="I56" s="243"/>
      <c r="J56" s="243"/>
      <c r="K56" s="255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</row>
    <row r="57" spans="1:36" ht="15.6" customHeight="1" x14ac:dyDescent="0.25">
      <c r="A57" s="245"/>
      <c r="B57" s="243"/>
      <c r="C57" s="243"/>
      <c r="D57" s="243"/>
      <c r="E57" s="31"/>
      <c r="F57" s="243"/>
      <c r="G57" s="243"/>
      <c r="H57" s="254"/>
      <c r="I57" s="243"/>
      <c r="J57" s="243"/>
      <c r="K57" s="255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</row>
    <row r="58" spans="1:36" ht="15.6" customHeight="1" x14ac:dyDescent="0.25">
      <c r="A58" s="245"/>
      <c r="B58" s="243"/>
      <c r="C58" s="243"/>
      <c r="D58" s="243"/>
      <c r="E58" s="31"/>
      <c r="F58" s="243"/>
      <c r="G58" s="243"/>
      <c r="H58" s="254"/>
      <c r="I58" s="243"/>
      <c r="J58" s="243"/>
      <c r="K58" s="255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</row>
    <row r="59" spans="1:36" ht="15.6" customHeight="1" x14ac:dyDescent="0.25">
      <c r="A59" s="245"/>
      <c r="B59" s="243"/>
      <c r="C59" s="243"/>
      <c r="D59" s="243"/>
      <c r="E59" s="31"/>
      <c r="F59" s="243"/>
      <c r="G59" s="243"/>
      <c r="H59" s="254"/>
      <c r="I59" s="243"/>
      <c r="J59" s="243"/>
      <c r="K59" s="255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</row>
    <row r="60" spans="1:36" ht="15.6" customHeight="1" x14ac:dyDescent="0.25">
      <c r="A60" s="245"/>
      <c r="B60" s="243"/>
      <c r="C60" s="243"/>
      <c r="D60" s="243"/>
      <c r="E60" s="31"/>
      <c r="F60" s="243"/>
      <c r="G60" s="243"/>
      <c r="H60" s="254"/>
      <c r="I60" s="243"/>
      <c r="J60" s="243"/>
      <c r="K60" s="255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</row>
    <row r="61" spans="1:36" ht="15.6" customHeight="1" x14ac:dyDescent="0.25">
      <c r="A61" s="245"/>
      <c r="B61" s="243"/>
      <c r="C61" s="243"/>
      <c r="D61" s="243"/>
      <c r="E61" s="31"/>
      <c r="F61" s="243"/>
      <c r="G61" s="243"/>
      <c r="H61" s="254"/>
      <c r="I61" s="243"/>
      <c r="J61" s="243"/>
      <c r="K61" s="25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</row>
    <row r="62" spans="1:36" ht="15.6" customHeight="1" x14ac:dyDescent="0.25">
      <c r="A62" s="245"/>
      <c r="B62" s="243"/>
      <c r="C62" s="243"/>
      <c r="D62" s="243"/>
      <c r="E62" s="31"/>
      <c r="F62" s="243"/>
      <c r="G62" s="243"/>
      <c r="H62" s="254"/>
      <c r="I62" s="243"/>
      <c r="J62" s="243"/>
      <c r="K62" s="255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</row>
    <row r="63" spans="1:36" ht="15.6" customHeight="1" x14ac:dyDescent="0.25">
      <c r="A63" s="245"/>
      <c r="B63" s="243"/>
      <c r="C63" s="243"/>
      <c r="D63" s="243"/>
      <c r="E63" s="31"/>
      <c r="F63" s="243"/>
      <c r="G63" s="243"/>
      <c r="H63" s="254"/>
      <c r="I63" s="243"/>
      <c r="J63" s="243"/>
      <c r="K63" s="255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</row>
    <row r="64" spans="1:36" ht="15.6" customHeight="1" x14ac:dyDescent="0.25">
      <c r="A64" s="245"/>
      <c r="B64" s="243"/>
      <c r="C64" s="243"/>
      <c r="D64" s="243"/>
      <c r="E64" s="31"/>
      <c r="F64" s="243"/>
      <c r="G64" s="243"/>
      <c r="H64" s="254"/>
      <c r="I64" s="243"/>
      <c r="J64" s="243"/>
      <c r="K64" s="255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</row>
    <row r="65" spans="1:36" ht="15.6" customHeight="1" x14ac:dyDescent="0.25">
      <c r="A65" s="245"/>
      <c r="B65" s="243"/>
      <c r="C65" s="243"/>
      <c r="D65" s="243"/>
      <c r="E65" s="31"/>
      <c r="F65" s="243"/>
      <c r="G65" s="243"/>
      <c r="H65" s="254"/>
      <c r="I65" s="243"/>
      <c r="J65" s="243"/>
      <c r="K65" s="255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</row>
    <row r="66" spans="1:36" ht="15.6" customHeight="1" x14ac:dyDescent="0.25">
      <c r="A66" s="245"/>
      <c r="B66" s="243"/>
      <c r="C66" s="243"/>
      <c r="D66" s="243"/>
      <c r="E66" s="31"/>
      <c r="F66" s="243"/>
      <c r="G66" s="243"/>
      <c r="H66" s="254"/>
      <c r="I66" s="243"/>
      <c r="J66" s="243"/>
      <c r="K66" s="255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</row>
    <row r="67" spans="1:36" s="257" customFormat="1" ht="15.6" customHeight="1" x14ac:dyDescent="0.25">
      <c r="A67" s="256"/>
      <c r="B67" s="243"/>
      <c r="C67" s="243"/>
      <c r="D67" s="243"/>
      <c r="E67" s="31"/>
      <c r="F67" s="243"/>
      <c r="G67" s="243"/>
      <c r="H67" s="254"/>
      <c r="I67" s="243"/>
      <c r="J67" s="243"/>
      <c r="K67" s="255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</row>
    <row r="68" spans="1:36" s="257" customFormat="1" ht="15.6" customHeight="1" x14ac:dyDescent="0.25">
      <c r="A68" s="256"/>
      <c r="B68" s="243"/>
      <c r="C68" s="243"/>
      <c r="D68" s="243"/>
      <c r="E68" s="31"/>
      <c r="F68" s="243"/>
      <c r="G68" s="243"/>
      <c r="H68" s="254"/>
      <c r="I68" s="243"/>
      <c r="J68" s="243"/>
      <c r="K68" s="255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</row>
    <row r="69" spans="1:36" ht="15.6" customHeight="1" x14ac:dyDescent="0.25">
      <c r="A69" s="245"/>
      <c r="B69" s="243"/>
      <c r="C69" s="243"/>
      <c r="D69" s="243"/>
      <c r="E69" s="31"/>
      <c r="F69" s="243"/>
      <c r="G69" s="243"/>
      <c r="H69" s="254"/>
      <c r="I69" s="243"/>
      <c r="J69" s="243"/>
      <c r="K69" s="255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</row>
    <row r="70" spans="1:36" ht="15.6" customHeight="1" x14ac:dyDescent="0.25">
      <c r="A70" s="245"/>
      <c r="B70" s="243"/>
      <c r="C70" s="243"/>
      <c r="D70" s="243"/>
      <c r="E70" s="31"/>
      <c r="F70" s="243"/>
      <c r="G70" s="243"/>
      <c r="H70" s="254"/>
      <c r="I70" s="243"/>
      <c r="J70" s="243"/>
      <c r="K70" s="255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</row>
    <row r="71" spans="1:36" ht="15.6" customHeight="1" x14ac:dyDescent="0.25">
      <c r="A71" s="245"/>
      <c r="B71" s="243"/>
      <c r="C71" s="243"/>
      <c r="D71" s="243"/>
      <c r="E71" s="31"/>
      <c r="F71" s="243"/>
      <c r="G71" s="243"/>
      <c r="H71" s="254"/>
      <c r="I71" s="243"/>
      <c r="J71" s="243"/>
      <c r="K71" s="255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</row>
    <row r="72" spans="1:36" ht="15.6" customHeight="1" x14ac:dyDescent="0.25">
      <c r="A72" s="245"/>
      <c r="B72" s="243"/>
      <c r="C72" s="243"/>
      <c r="D72" s="243"/>
      <c r="E72" s="31"/>
      <c r="F72" s="243"/>
      <c r="G72" s="243"/>
      <c r="H72" s="254"/>
      <c r="I72" s="243"/>
      <c r="J72" s="243"/>
      <c r="K72" s="255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</row>
    <row r="73" spans="1:36" ht="15.6" customHeight="1" x14ac:dyDescent="0.25">
      <c r="A73" s="245"/>
      <c r="B73" s="243"/>
      <c r="C73" s="243"/>
      <c r="D73" s="243"/>
      <c r="E73" s="31"/>
      <c r="F73" s="243"/>
      <c r="G73" s="243"/>
      <c r="H73" s="254"/>
      <c r="I73" s="243"/>
      <c r="J73" s="243"/>
      <c r="K73" s="255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</row>
    <row r="74" spans="1:36" ht="15.6" customHeight="1" x14ac:dyDescent="0.25">
      <c r="A74" s="245"/>
      <c r="B74" s="243"/>
      <c r="C74" s="243"/>
      <c r="D74" s="243"/>
      <c r="E74" s="31"/>
      <c r="F74" s="243"/>
      <c r="G74" s="243"/>
      <c r="H74" s="254"/>
      <c r="I74" s="243"/>
      <c r="J74" s="243"/>
      <c r="K74" s="255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</row>
    <row r="75" spans="1:36" ht="15.6" customHeight="1" x14ac:dyDescent="0.25">
      <c r="A75" s="245"/>
      <c r="B75" s="243"/>
      <c r="C75" s="243"/>
      <c r="D75" s="243"/>
      <c r="E75" s="31"/>
      <c r="F75" s="243"/>
      <c r="G75" s="243"/>
      <c r="H75" s="254"/>
      <c r="I75" s="243"/>
      <c r="J75" s="243"/>
      <c r="K75" s="255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</row>
    <row r="76" spans="1:36" ht="15.6" customHeight="1" x14ac:dyDescent="0.25">
      <c r="A76" s="245"/>
      <c r="B76" s="243"/>
      <c r="C76" s="243"/>
      <c r="D76" s="243"/>
      <c r="E76" s="31"/>
      <c r="F76" s="243"/>
      <c r="G76" s="243"/>
      <c r="H76" s="254"/>
      <c r="I76" s="243"/>
      <c r="J76" s="243"/>
      <c r="K76" s="255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</row>
    <row r="77" spans="1:36" ht="15.6" customHeight="1" x14ac:dyDescent="0.25">
      <c r="A77" s="245"/>
      <c r="B77" s="243"/>
      <c r="C77" s="243"/>
      <c r="D77" s="243"/>
      <c r="E77" s="31"/>
      <c r="F77" s="243"/>
      <c r="G77" s="243"/>
      <c r="H77" s="254"/>
      <c r="I77" s="243"/>
      <c r="J77" s="243"/>
      <c r="K77" s="255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</row>
    <row r="78" spans="1:36" ht="15.6" customHeight="1" x14ac:dyDescent="0.25">
      <c r="A78" s="245"/>
      <c r="B78" s="243"/>
      <c r="C78" s="243"/>
      <c r="D78" s="243"/>
      <c r="E78" s="31"/>
      <c r="F78" s="243"/>
      <c r="G78" s="243"/>
      <c r="H78" s="254"/>
      <c r="I78" s="243"/>
      <c r="J78" s="243"/>
      <c r="K78" s="255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</row>
    <row r="79" spans="1:36" ht="15.6" customHeight="1" x14ac:dyDescent="0.25">
      <c r="A79" s="245"/>
      <c r="B79" s="243"/>
      <c r="C79" s="243"/>
      <c r="D79" s="243"/>
      <c r="E79" s="31"/>
      <c r="F79" s="243"/>
      <c r="G79" s="243"/>
      <c r="H79" s="254"/>
      <c r="I79" s="243"/>
      <c r="J79" s="243"/>
      <c r="K79" s="255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</row>
    <row r="80" spans="1:36" ht="15.6" customHeight="1" x14ac:dyDescent="0.25">
      <c r="A80" s="245"/>
      <c r="B80" s="243"/>
      <c r="C80" s="243"/>
      <c r="D80" s="243"/>
      <c r="E80" s="31"/>
      <c r="F80" s="243"/>
      <c r="G80" s="243"/>
      <c r="H80" s="254"/>
      <c r="I80" s="243"/>
      <c r="J80" s="243"/>
      <c r="K80" s="255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</row>
    <row r="81" spans="1:36" ht="15.6" customHeight="1" x14ac:dyDescent="0.25">
      <c r="A81" s="245"/>
      <c r="B81" s="243"/>
      <c r="C81" s="243"/>
      <c r="D81" s="243"/>
      <c r="E81" s="31"/>
      <c r="F81" s="243"/>
      <c r="G81" s="243"/>
      <c r="H81" s="254"/>
      <c r="I81" s="243"/>
      <c r="J81" s="243"/>
      <c r="K81" s="255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</row>
    <row r="82" spans="1:36" ht="15.6" customHeight="1" x14ac:dyDescent="0.25">
      <c r="A82" s="245"/>
      <c r="B82" s="243"/>
      <c r="C82" s="243"/>
      <c r="D82" s="243"/>
      <c r="E82" s="31"/>
      <c r="F82" s="243"/>
      <c r="G82" s="243"/>
      <c r="H82" s="254"/>
      <c r="I82" s="243"/>
      <c r="J82" s="243"/>
      <c r="K82" s="255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</row>
    <row r="83" spans="1:36" ht="15.6" customHeight="1" x14ac:dyDescent="0.25">
      <c r="A83" s="245"/>
      <c r="B83" s="243"/>
      <c r="C83" s="243"/>
      <c r="D83" s="243"/>
      <c r="E83" s="31"/>
      <c r="F83" s="243"/>
      <c r="G83" s="243"/>
      <c r="H83" s="254"/>
      <c r="I83" s="243"/>
      <c r="J83" s="243"/>
      <c r="K83" s="255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</row>
    <row r="84" spans="1:36" ht="15.6" customHeight="1" x14ac:dyDescent="0.25">
      <c r="A84" s="245"/>
      <c r="B84" s="243"/>
      <c r="C84" s="243"/>
      <c r="D84" s="243"/>
      <c r="E84" s="31"/>
      <c r="F84" s="243"/>
      <c r="G84" s="243"/>
      <c r="H84" s="254"/>
      <c r="I84" s="243"/>
      <c r="J84" s="243"/>
      <c r="K84" s="255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</row>
    <row r="85" spans="1:36" ht="15.6" customHeight="1" x14ac:dyDescent="0.25">
      <c r="A85" s="245"/>
      <c r="B85" s="243"/>
      <c r="C85" s="243"/>
      <c r="D85" s="243"/>
      <c r="E85" s="31"/>
      <c r="F85" s="243"/>
      <c r="G85" s="243"/>
      <c r="H85" s="254"/>
      <c r="I85" s="243"/>
      <c r="J85" s="243"/>
      <c r="K85" s="255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</row>
    <row r="86" spans="1:36" ht="15.6" customHeight="1" x14ac:dyDescent="0.25">
      <c r="A86" s="245"/>
      <c r="B86" s="243"/>
      <c r="C86" s="243"/>
      <c r="D86" s="243"/>
      <c r="E86" s="31"/>
      <c r="F86" s="243"/>
      <c r="G86" s="243"/>
      <c r="H86" s="254"/>
      <c r="I86" s="243"/>
      <c r="J86" s="243"/>
      <c r="K86" s="255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</row>
    <row r="87" spans="1:36" ht="15.6" customHeight="1" x14ac:dyDescent="0.25">
      <c r="A87" s="245"/>
      <c r="B87" s="243"/>
      <c r="C87" s="243"/>
      <c r="D87" s="243"/>
      <c r="E87" s="31"/>
      <c r="F87" s="243"/>
      <c r="G87" s="243"/>
      <c r="H87" s="254"/>
      <c r="I87" s="243"/>
      <c r="J87" s="243"/>
      <c r="K87" s="255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</row>
    <row r="88" spans="1:36" ht="15.6" customHeight="1" x14ac:dyDescent="0.25">
      <c r="A88" s="245"/>
      <c r="B88" s="243"/>
      <c r="C88" s="243"/>
      <c r="D88" s="243"/>
      <c r="E88" s="31"/>
      <c r="F88" s="243"/>
      <c r="G88" s="243"/>
      <c r="H88" s="254"/>
      <c r="I88" s="243"/>
      <c r="J88" s="243"/>
      <c r="K88" s="255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</row>
    <row r="89" spans="1:36" ht="15.6" customHeight="1" x14ac:dyDescent="0.25">
      <c r="A89" s="245"/>
      <c r="B89" s="243"/>
      <c r="C89" s="243"/>
      <c r="D89" s="243"/>
      <c r="E89" s="31"/>
      <c r="F89" s="243"/>
      <c r="G89" s="243"/>
      <c r="H89" s="254"/>
      <c r="I89" s="243"/>
      <c r="J89" s="243"/>
      <c r="K89" s="255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</row>
    <row r="90" spans="1:36" ht="15.6" customHeight="1" x14ac:dyDescent="0.25">
      <c r="A90" s="245"/>
      <c r="B90" s="243"/>
      <c r="C90" s="243"/>
      <c r="D90" s="243"/>
      <c r="E90" s="31"/>
      <c r="F90" s="243"/>
      <c r="G90" s="243"/>
      <c r="H90" s="254"/>
      <c r="I90" s="243"/>
      <c r="J90" s="243"/>
      <c r="K90" s="255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</row>
    <row r="91" spans="1:36" s="257" customFormat="1" ht="15.6" customHeight="1" x14ac:dyDescent="0.25">
      <c r="A91" s="256"/>
      <c r="B91" s="243"/>
      <c r="C91" s="243"/>
      <c r="D91" s="243"/>
      <c r="E91" s="31"/>
      <c r="F91" s="243"/>
      <c r="G91" s="243"/>
      <c r="H91" s="254"/>
      <c r="I91" s="243"/>
      <c r="J91" s="243"/>
      <c r="K91" s="255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</row>
    <row r="92" spans="1:36" s="257" customFormat="1" ht="15.6" customHeight="1" x14ac:dyDescent="0.25">
      <c r="A92" s="256"/>
      <c r="B92" s="243"/>
      <c r="C92" s="243"/>
      <c r="D92" s="243"/>
      <c r="E92" s="31"/>
      <c r="F92" s="243"/>
      <c r="G92" s="243"/>
      <c r="H92" s="254"/>
      <c r="I92" s="243"/>
      <c r="J92" s="243"/>
      <c r="K92" s="255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</row>
    <row r="93" spans="1:36" s="257" customFormat="1" ht="15.6" customHeight="1" x14ac:dyDescent="0.25">
      <c r="A93" s="256"/>
      <c r="B93" s="243"/>
      <c r="C93" s="243"/>
      <c r="D93" s="243"/>
      <c r="E93" s="31"/>
      <c r="F93" s="243"/>
      <c r="G93" s="243"/>
      <c r="H93" s="254"/>
      <c r="I93" s="243"/>
      <c r="J93" s="243"/>
      <c r="K93" s="255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</row>
    <row r="94" spans="1:36" s="257" customFormat="1" ht="15.6" customHeight="1" x14ac:dyDescent="0.25">
      <c r="A94" s="256"/>
      <c r="B94" s="243"/>
      <c r="C94" s="243"/>
      <c r="D94" s="243"/>
      <c r="E94" s="31"/>
      <c r="F94" s="243"/>
      <c r="G94" s="243"/>
      <c r="H94" s="254"/>
      <c r="I94" s="243"/>
      <c r="J94" s="243"/>
      <c r="K94" s="255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</row>
    <row r="95" spans="1:36" s="257" customFormat="1" ht="15.6" customHeight="1" x14ac:dyDescent="0.25">
      <c r="A95" s="256"/>
      <c r="B95" s="243"/>
      <c r="C95" s="243"/>
      <c r="D95" s="243"/>
      <c r="E95" s="31"/>
      <c r="F95" s="243"/>
      <c r="G95" s="243"/>
      <c r="H95" s="254"/>
      <c r="I95" s="243"/>
      <c r="J95" s="243"/>
      <c r="K95" s="255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</row>
    <row r="96" spans="1:36" s="257" customFormat="1" ht="15.6" customHeight="1" x14ac:dyDescent="0.25">
      <c r="A96" s="256"/>
      <c r="B96" s="243"/>
      <c r="C96" s="243"/>
      <c r="D96" s="243"/>
      <c r="E96" s="31"/>
      <c r="F96" s="243"/>
      <c r="G96" s="243"/>
      <c r="H96" s="254"/>
      <c r="I96" s="243"/>
      <c r="J96" s="243"/>
      <c r="K96" s="255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</row>
    <row r="97" spans="1:36" s="257" customFormat="1" ht="15.6" customHeight="1" x14ac:dyDescent="0.25">
      <c r="A97" s="256"/>
      <c r="B97" s="243"/>
      <c r="C97" s="243"/>
      <c r="D97" s="243"/>
      <c r="E97" s="31"/>
      <c r="F97" s="243"/>
      <c r="G97" s="243"/>
      <c r="H97" s="254"/>
      <c r="I97" s="243"/>
      <c r="J97" s="243"/>
      <c r="K97" s="255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</row>
    <row r="98" spans="1:36" s="257" customFormat="1" ht="15.6" customHeight="1" x14ac:dyDescent="0.25">
      <c r="A98" s="256"/>
      <c r="B98" s="243"/>
      <c r="C98" s="243"/>
      <c r="D98" s="243"/>
      <c r="E98" s="31"/>
      <c r="F98" s="243"/>
      <c r="G98" s="243"/>
      <c r="H98" s="254"/>
      <c r="I98" s="243"/>
      <c r="J98" s="243"/>
      <c r="K98" s="255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</row>
    <row r="99" spans="1:36" s="257" customFormat="1" ht="15.6" customHeight="1" x14ac:dyDescent="0.25">
      <c r="A99" s="256"/>
      <c r="B99" s="243"/>
      <c r="C99" s="243"/>
      <c r="D99" s="243"/>
      <c r="E99" s="31"/>
      <c r="F99" s="243"/>
      <c r="G99" s="243"/>
      <c r="H99" s="254"/>
      <c r="I99" s="243"/>
      <c r="J99" s="243"/>
      <c r="K99" s="255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</row>
    <row r="100" spans="1:36" s="257" customFormat="1" ht="15.6" customHeight="1" x14ac:dyDescent="0.25">
      <c r="A100" s="256"/>
      <c r="B100" s="243"/>
      <c r="C100" s="243"/>
      <c r="D100" s="243"/>
      <c r="E100" s="31"/>
      <c r="F100" s="243"/>
      <c r="G100" s="243"/>
      <c r="H100" s="254"/>
      <c r="I100" s="243"/>
      <c r="J100" s="243"/>
      <c r="K100" s="255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</row>
    <row r="101" spans="1:36" s="257" customFormat="1" ht="15.6" customHeight="1" x14ac:dyDescent="0.25">
      <c r="A101" s="256"/>
      <c r="B101" s="243"/>
      <c r="C101" s="243"/>
      <c r="D101" s="243"/>
      <c r="E101" s="31"/>
      <c r="F101" s="243"/>
      <c r="G101" s="243"/>
      <c r="H101" s="254"/>
      <c r="I101" s="243"/>
      <c r="J101" s="243"/>
      <c r="K101" s="255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</row>
    <row r="102" spans="1:36" s="257" customFormat="1" ht="15.6" customHeight="1" x14ac:dyDescent="0.25">
      <c r="A102" s="256"/>
      <c r="B102" s="258"/>
      <c r="C102" s="258"/>
      <c r="D102" s="258"/>
      <c r="E102" s="25"/>
      <c r="F102" s="258"/>
      <c r="G102" s="258"/>
      <c r="H102" s="259"/>
      <c r="I102" s="258"/>
      <c r="J102" s="258"/>
      <c r="K102" s="260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43"/>
      <c r="AE102" s="243"/>
      <c r="AF102" s="243"/>
      <c r="AG102" s="243"/>
      <c r="AH102" s="243"/>
      <c r="AI102" s="243"/>
      <c r="AJ102" s="243"/>
    </row>
    <row r="103" spans="1:36" s="257" customFormat="1" ht="15.6" customHeight="1" x14ac:dyDescent="0.25">
      <c r="A103" s="256"/>
      <c r="B103" s="258"/>
      <c r="C103" s="258"/>
      <c r="D103" s="258"/>
      <c r="E103" s="25"/>
      <c r="F103" s="258"/>
      <c r="G103" s="258"/>
      <c r="H103" s="259"/>
      <c r="I103" s="258"/>
      <c r="J103" s="258"/>
      <c r="K103" s="260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43"/>
      <c r="AE103" s="243"/>
      <c r="AF103" s="243"/>
      <c r="AG103" s="243"/>
      <c r="AH103" s="243"/>
      <c r="AI103" s="243"/>
      <c r="AJ103" s="243"/>
    </row>
    <row r="104" spans="1:36" s="257" customFormat="1" ht="15.6" customHeight="1" x14ac:dyDescent="0.25">
      <c r="A104" s="256"/>
      <c r="B104" s="258"/>
      <c r="C104" s="258"/>
      <c r="D104" s="258"/>
      <c r="E104" s="25"/>
      <c r="F104" s="258"/>
      <c r="G104" s="258"/>
      <c r="H104" s="259"/>
      <c r="I104" s="258"/>
      <c r="J104" s="258"/>
      <c r="K104" s="260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43"/>
      <c r="AE104" s="243"/>
      <c r="AF104" s="243"/>
      <c r="AG104" s="243"/>
      <c r="AH104" s="243"/>
      <c r="AI104" s="243"/>
      <c r="AJ104" s="243"/>
    </row>
    <row r="105" spans="1:36" s="257" customFormat="1" ht="15.6" customHeight="1" x14ac:dyDescent="0.25">
      <c r="A105" s="256"/>
      <c r="B105" s="258"/>
      <c r="C105" s="258"/>
      <c r="D105" s="258"/>
      <c r="E105" s="25"/>
      <c r="F105" s="258"/>
      <c r="G105" s="258"/>
      <c r="H105" s="259"/>
      <c r="I105" s="258"/>
      <c r="J105" s="258"/>
      <c r="K105" s="260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43"/>
      <c r="AE105" s="243"/>
      <c r="AF105" s="243"/>
      <c r="AG105" s="243"/>
      <c r="AH105" s="243"/>
      <c r="AI105" s="243"/>
      <c r="AJ105" s="243"/>
    </row>
    <row r="106" spans="1:36" s="257" customFormat="1" ht="15.6" customHeight="1" x14ac:dyDescent="0.25">
      <c r="A106" s="256"/>
      <c r="B106" s="258"/>
      <c r="C106" s="258"/>
      <c r="D106" s="258"/>
      <c r="E106" s="25"/>
      <c r="F106" s="258"/>
      <c r="G106" s="258"/>
      <c r="H106" s="259"/>
      <c r="I106" s="258"/>
      <c r="J106" s="258"/>
      <c r="K106" s="260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43"/>
      <c r="AE106" s="243"/>
      <c r="AF106" s="243"/>
      <c r="AG106" s="243"/>
      <c r="AH106" s="243"/>
      <c r="AI106" s="243"/>
      <c r="AJ106" s="243"/>
    </row>
    <row r="107" spans="1:36" s="257" customFormat="1" ht="15.6" customHeight="1" x14ac:dyDescent="0.25">
      <c r="A107" s="256"/>
      <c r="B107" s="258"/>
      <c r="C107" s="258"/>
      <c r="D107" s="258"/>
      <c r="E107" s="25"/>
      <c r="F107" s="258"/>
      <c r="G107" s="258"/>
      <c r="H107" s="259"/>
      <c r="I107" s="258"/>
      <c r="J107" s="258"/>
      <c r="K107" s="260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43"/>
      <c r="AE107" s="243"/>
      <c r="AF107" s="243"/>
      <c r="AG107" s="243"/>
      <c r="AH107" s="243"/>
      <c r="AI107" s="243"/>
      <c r="AJ107" s="243"/>
    </row>
    <row r="108" spans="1:36" s="257" customFormat="1" ht="15.6" customHeight="1" x14ac:dyDescent="0.25">
      <c r="A108" s="256"/>
      <c r="B108" s="258"/>
      <c r="C108" s="258"/>
      <c r="D108" s="258"/>
      <c r="E108" s="25"/>
      <c r="F108" s="258"/>
      <c r="G108" s="258"/>
      <c r="H108" s="259"/>
      <c r="I108" s="258"/>
      <c r="J108" s="258"/>
      <c r="K108" s="260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43"/>
      <c r="AE108" s="243"/>
      <c r="AF108" s="243"/>
      <c r="AG108" s="243"/>
      <c r="AH108" s="243"/>
      <c r="AI108" s="243"/>
      <c r="AJ108" s="243"/>
    </row>
    <row r="109" spans="1:36" s="257" customFormat="1" ht="15.6" customHeight="1" x14ac:dyDescent="0.25">
      <c r="A109" s="256"/>
      <c r="B109" s="258"/>
      <c r="C109" s="258"/>
      <c r="D109" s="258"/>
      <c r="E109" s="25"/>
      <c r="F109" s="258"/>
      <c r="G109" s="258"/>
      <c r="H109" s="259"/>
      <c r="I109" s="258"/>
      <c r="J109" s="258"/>
      <c r="K109" s="260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43"/>
      <c r="AE109" s="243"/>
      <c r="AF109" s="243"/>
      <c r="AG109" s="243"/>
      <c r="AH109" s="243"/>
      <c r="AI109" s="243"/>
      <c r="AJ109" s="243"/>
    </row>
    <row r="110" spans="1:36" s="257" customFormat="1" ht="15.6" customHeight="1" x14ac:dyDescent="0.25">
      <c r="A110" s="256"/>
      <c r="B110" s="258"/>
      <c r="C110" s="258"/>
      <c r="D110" s="258"/>
      <c r="E110" s="25"/>
      <c r="F110" s="258"/>
      <c r="G110" s="258"/>
      <c r="H110" s="259"/>
      <c r="I110" s="258"/>
      <c r="J110" s="258"/>
      <c r="K110" s="260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43"/>
      <c r="AE110" s="243"/>
      <c r="AF110" s="243"/>
      <c r="AG110" s="243"/>
      <c r="AH110" s="243"/>
      <c r="AI110" s="243"/>
      <c r="AJ110" s="243"/>
    </row>
    <row r="111" spans="1:36" s="257" customFormat="1" ht="15.6" customHeight="1" x14ac:dyDescent="0.25">
      <c r="A111" s="256"/>
      <c r="B111" s="258"/>
      <c r="C111" s="258"/>
      <c r="D111" s="258"/>
      <c r="E111" s="25"/>
      <c r="F111" s="258"/>
      <c r="G111" s="258"/>
      <c r="H111" s="259"/>
      <c r="I111" s="258"/>
      <c r="J111" s="258"/>
      <c r="K111" s="260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43"/>
      <c r="AE111" s="243"/>
      <c r="AF111" s="243"/>
      <c r="AG111" s="243"/>
      <c r="AH111" s="243"/>
      <c r="AI111" s="243"/>
      <c r="AJ111" s="243"/>
    </row>
    <row r="112" spans="1:36" s="257" customFormat="1" ht="15.6" customHeight="1" x14ac:dyDescent="0.25">
      <c r="A112" s="256"/>
      <c r="B112" s="258"/>
      <c r="C112" s="258"/>
      <c r="D112" s="258"/>
      <c r="E112" s="25"/>
      <c r="F112" s="258"/>
      <c r="G112" s="258"/>
      <c r="H112" s="259"/>
      <c r="I112" s="258"/>
      <c r="J112" s="258"/>
      <c r="K112" s="260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  <c r="AA112" s="258"/>
      <c r="AB112" s="258"/>
      <c r="AC112" s="258"/>
      <c r="AD112" s="243"/>
      <c r="AE112" s="243"/>
      <c r="AF112" s="243"/>
      <c r="AG112" s="243"/>
      <c r="AH112" s="243"/>
      <c r="AI112" s="243"/>
      <c r="AJ112" s="243"/>
    </row>
    <row r="113" spans="1:36" s="257" customFormat="1" ht="15.6" customHeight="1" x14ac:dyDescent="0.25">
      <c r="A113" s="256"/>
      <c r="B113" s="258"/>
      <c r="C113" s="258"/>
      <c r="D113" s="258"/>
      <c r="E113" s="25"/>
      <c r="F113" s="258"/>
      <c r="G113" s="258"/>
      <c r="H113" s="259"/>
      <c r="I113" s="258"/>
      <c r="J113" s="258"/>
      <c r="K113" s="260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  <c r="AA113" s="258"/>
      <c r="AB113" s="258"/>
      <c r="AC113" s="258"/>
      <c r="AD113" s="243"/>
      <c r="AE113" s="243"/>
      <c r="AF113" s="243"/>
      <c r="AG113" s="243"/>
      <c r="AH113" s="243"/>
      <c r="AI113" s="243"/>
      <c r="AJ113" s="243"/>
    </row>
    <row r="114" spans="1:36" s="257" customFormat="1" ht="15.6" customHeight="1" x14ac:dyDescent="0.25">
      <c r="A114" s="256"/>
      <c r="B114" s="258"/>
      <c r="C114" s="258"/>
      <c r="D114" s="258"/>
      <c r="E114" s="25"/>
      <c r="F114" s="258"/>
      <c r="G114" s="258"/>
      <c r="H114" s="259"/>
      <c r="I114" s="258"/>
      <c r="J114" s="258"/>
      <c r="K114" s="260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258"/>
      <c r="AD114" s="243"/>
      <c r="AE114" s="243"/>
      <c r="AF114" s="243"/>
      <c r="AG114" s="243"/>
      <c r="AH114" s="243"/>
      <c r="AI114" s="243"/>
      <c r="AJ114" s="243"/>
    </row>
    <row r="115" spans="1:36" s="257" customFormat="1" ht="15.6" customHeight="1" x14ac:dyDescent="0.25">
      <c r="A115" s="256"/>
      <c r="B115" s="258"/>
      <c r="C115" s="258"/>
      <c r="D115" s="258"/>
      <c r="E115" s="25"/>
      <c r="F115" s="258"/>
      <c r="G115" s="258"/>
      <c r="H115" s="259"/>
      <c r="I115" s="258"/>
      <c r="J115" s="258"/>
      <c r="K115" s="260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  <c r="Z115" s="258"/>
      <c r="AA115" s="258"/>
      <c r="AB115" s="258"/>
      <c r="AC115" s="258"/>
      <c r="AD115" s="243"/>
      <c r="AE115" s="243"/>
      <c r="AF115" s="243"/>
      <c r="AG115" s="243"/>
      <c r="AH115" s="243"/>
      <c r="AI115" s="243"/>
      <c r="AJ115" s="243"/>
    </row>
    <row r="116" spans="1:36" s="257" customFormat="1" ht="15.6" customHeight="1" x14ac:dyDescent="0.25">
      <c r="A116" s="256"/>
      <c r="B116" s="258"/>
      <c r="C116" s="258"/>
      <c r="D116" s="258"/>
      <c r="E116" s="25"/>
      <c r="F116" s="258"/>
      <c r="G116" s="258"/>
      <c r="H116" s="259"/>
      <c r="I116" s="258"/>
      <c r="J116" s="258"/>
      <c r="K116" s="260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  <c r="AA116" s="258"/>
      <c r="AB116" s="258"/>
      <c r="AC116" s="258"/>
      <c r="AD116" s="243"/>
      <c r="AE116" s="243"/>
      <c r="AF116" s="243"/>
      <c r="AG116" s="243"/>
      <c r="AH116" s="243"/>
      <c r="AI116" s="243"/>
      <c r="AJ116" s="243"/>
    </row>
    <row r="117" spans="1:36" s="257" customFormat="1" ht="15.6" customHeight="1" x14ac:dyDescent="0.25">
      <c r="A117" s="256"/>
      <c r="B117" s="258"/>
      <c r="C117" s="258"/>
      <c r="D117" s="258"/>
      <c r="E117" s="25"/>
      <c r="F117" s="258"/>
      <c r="G117" s="258"/>
      <c r="H117" s="259"/>
      <c r="I117" s="258"/>
      <c r="J117" s="258"/>
      <c r="K117" s="260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  <c r="AA117" s="258"/>
      <c r="AB117" s="258"/>
      <c r="AC117" s="258"/>
      <c r="AD117" s="243"/>
      <c r="AE117" s="243"/>
      <c r="AF117" s="243"/>
      <c r="AG117" s="243"/>
      <c r="AH117" s="243"/>
      <c r="AI117" s="243"/>
      <c r="AJ117" s="243"/>
    </row>
    <row r="118" spans="1:36" s="257" customFormat="1" ht="15.6" customHeight="1" x14ac:dyDescent="0.25">
      <c r="A118" s="256"/>
      <c r="B118" s="258"/>
      <c r="C118" s="258"/>
      <c r="D118" s="258"/>
      <c r="E118" s="25"/>
      <c r="F118" s="258"/>
      <c r="G118" s="258"/>
      <c r="H118" s="259"/>
      <c r="I118" s="258"/>
      <c r="J118" s="258"/>
      <c r="K118" s="260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43"/>
      <c r="AE118" s="243"/>
      <c r="AF118" s="243"/>
      <c r="AG118" s="243"/>
      <c r="AH118" s="243"/>
      <c r="AI118" s="243"/>
      <c r="AJ118" s="243"/>
    </row>
    <row r="119" spans="1:36" s="257" customFormat="1" ht="15.6" customHeight="1" x14ac:dyDescent="0.25">
      <c r="A119" s="256"/>
      <c r="B119" s="258"/>
      <c r="C119" s="258"/>
      <c r="D119" s="258"/>
      <c r="E119" s="25"/>
      <c r="F119" s="258"/>
      <c r="G119" s="258"/>
      <c r="H119" s="259"/>
      <c r="I119" s="258"/>
      <c r="J119" s="258"/>
      <c r="K119" s="260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43"/>
      <c r="AE119" s="243"/>
      <c r="AF119" s="243"/>
      <c r="AG119" s="243"/>
      <c r="AH119" s="243"/>
      <c r="AI119" s="243"/>
      <c r="AJ119" s="243"/>
    </row>
    <row r="120" spans="1:36" s="257" customFormat="1" ht="15.6" customHeight="1" x14ac:dyDescent="0.25">
      <c r="A120" s="256"/>
      <c r="B120" s="258"/>
      <c r="C120" s="258"/>
      <c r="D120" s="258"/>
      <c r="E120" s="25"/>
      <c r="F120" s="258"/>
      <c r="G120" s="258"/>
      <c r="H120" s="259"/>
      <c r="I120" s="258"/>
      <c r="J120" s="258"/>
      <c r="K120" s="260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  <c r="AA120" s="258"/>
      <c r="AB120" s="258"/>
      <c r="AC120" s="258"/>
      <c r="AD120" s="243"/>
      <c r="AE120" s="243"/>
      <c r="AF120" s="243"/>
      <c r="AG120" s="243"/>
      <c r="AH120" s="243"/>
      <c r="AI120" s="243"/>
      <c r="AJ120" s="243"/>
    </row>
    <row r="121" spans="1:36" s="257" customFormat="1" ht="15.6" customHeight="1" x14ac:dyDescent="0.25">
      <c r="A121" s="256"/>
      <c r="B121" s="258"/>
      <c r="C121" s="258"/>
      <c r="D121" s="258"/>
      <c r="E121" s="25"/>
      <c r="F121" s="258"/>
      <c r="G121" s="258"/>
      <c r="H121" s="259"/>
      <c r="I121" s="258"/>
      <c r="J121" s="258"/>
      <c r="K121" s="260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8"/>
      <c r="Y121" s="258"/>
      <c r="Z121" s="258"/>
      <c r="AA121" s="258"/>
      <c r="AB121" s="258"/>
      <c r="AC121" s="258"/>
      <c r="AD121" s="243"/>
      <c r="AE121" s="243"/>
      <c r="AF121" s="243"/>
      <c r="AG121" s="243"/>
      <c r="AH121" s="243"/>
      <c r="AI121" s="243"/>
      <c r="AJ121" s="243"/>
    </row>
    <row r="122" spans="1:36" s="257" customFormat="1" ht="15.6" customHeight="1" x14ac:dyDescent="0.25">
      <c r="A122" s="256"/>
      <c r="B122" s="258"/>
      <c r="C122" s="258"/>
      <c r="D122" s="258"/>
      <c r="E122" s="25"/>
      <c r="F122" s="258"/>
      <c r="G122" s="258"/>
      <c r="H122" s="259"/>
      <c r="I122" s="258"/>
      <c r="J122" s="258"/>
      <c r="K122" s="260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  <c r="V122" s="258"/>
      <c r="W122" s="258"/>
      <c r="X122" s="258"/>
      <c r="Y122" s="258"/>
      <c r="Z122" s="258"/>
      <c r="AA122" s="258"/>
      <c r="AB122" s="258"/>
      <c r="AC122" s="258"/>
      <c r="AD122" s="243"/>
      <c r="AE122" s="243"/>
      <c r="AF122" s="243"/>
      <c r="AG122" s="243"/>
      <c r="AH122" s="243"/>
      <c r="AI122" s="243"/>
      <c r="AJ122" s="243"/>
    </row>
    <row r="123" spans="1:36" s="257" customFormat="1" ht="15.6" customHeight="1" x14ac:dyDescent="0.25">
      <c r="A123" s="256"/>
      <c r="B123" s="258"/>
      <c r="C123" s="258"/>
      <c r="D123" s="258"/>
      <c r="E123" s="25"/>
      <c r="F123" s="258"/>
      <c r="G123" s="258"/>
      <c r="H123" s="259"/>
      <c r="I123" s="258"/>
      <c r="J123" s="258"/>
      <c r="K123" s="260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  <c r="V123" s="258"/>
      <c r="W123" s="258"/>
      <c r="X123" s="258"/>
      <c r="Y123" s="258"/>
      <c r="Z123" s="258"/>
      <c r="AA123" s="258"/>
      <c r="AB123" s="258"/>
      <c r="AC123" s="258"/>
      <c r="AD123" s="243"/>
      <c r="AE123" s="243"/>
      <c r="AF123" s="243"/>
      <c r="AG123" s="243"/>
      <c r="AH123" s="243"/>
      <c r="AI123" s="243"/>
      <c r="AJ123" s="243"/>
    </row>
    <row r="124" spans="1:36" s="257" customFormat="1" ht="15.6" customHeight="1" x14ac:dyDescent="0.25">
      <c r="A124" s="256"/>
      <c r="B124" s="258"/>
      <c r="C124" s="258"/>
      <c r="D124" s="258"/>
      <c r="E124" s="25"/>
      <c r="F124" s="258"/>
      <c r="G124" s="258"/>
      <c r="H124" s="259"/>
      <c r="I124" s="258"/>
      <c r="J124" s="258"/>
      <c r="K124" s="260"/>
      <c r="L124" s="258"/>
      <c r="M124" s="258"/>
      <c r="N124" s="258"/>
      <c r="O124" s="258"/>
      <c r="P124" s="258"/>
      <c r="Q124" s="258"/>
      <c r="R124" s="258"/>
      <c r="S124" s="258"/>
      <c r="T124" s="258"/>
      <c r="U124" s="258"/>
      <c r="V124" s="258"/>
      <c r="W124" s="258"/>
      <c r="X124" s="258"/>
      <c r="Y124" s="258"/>
      <c r="Z124" s="258"/>
      <c r="AA124" s="258"/>
      <c r="AB124" s="258"/>
      <c r="AC124" s="258"/>
      <c r="AD124" s="243"/>
      <c r="AE124" s="243"/>
      <c r="AF124" s="243"/>
      <c r="AG124" s="243"/>
      <c r="AH124" s="243"/>
      <c r="AI124" s="243"/>
      <c r="AJ124" s="243"/>
    </row>
    <row r="125" spans="1:36" s="257" customFormat="1" ht="15.6" customHeight="1" x14ac:dyDescent="0.25">
      <c r="A125" s="256"/>
      <c r="B125" s="258"/>
      <c r="C125" s="258"/>
      <c r="D125" s="258"/>
      <c r="E125" s="25"/>
      <c r="F125" s="258"/>
      <c r="G125" s="258"/>
      <c r="H125" s="259"/>
      <c r="I125" s="258"/>
      <c r="J125" s="258"/>
      <c r="K125" s="260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  <c r="V125" s="258"/>
      <c r="W125" s="258"/>
      <c r="X125" s="258"/>
      <c r="Y125" s="258"/>
      <c r="Z125" s="258"/>
      <c r="AA125" s="258"/>
      <c r="AB125" s="258"/>
      <c r="AC125" s="258"/>
      <c r="AD125" s="243"/>
      <c r="AE125" s="243"/>
      <c r="AF125" s="243"/>
      <c r="AG125" s="243"/>
      <c r="AH125" s="243"/>
      <c r="AI125" s="243"/>
      <c r="AJ125" s="243"/>
    </row>
    <row r="126" spans="1:36" s="257" customFormat="1" ht="15.6" customHeight="1" x14ac:dyDescent="0.25">
      <c r="A126" s="256"/>
      <c r="B126" s="258"/>
      <c r="C126" s="258"/>
      <c r="D126" s="258"/>
      <c r="E126" s="25"/>
      <c r="F126" s="258"/>
      <c r="G126" s="258"/>
      <c r="H126" s="259"/>
      <c r="I126" s="258"/>
      <c r="J126" s="258"/>
      <c r="K126" s="260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43"/>
      <c r="AE126" s="243"/>
      <c r="AF126" s="243"/>
      <c r="AG126" s="243"/>
      <c r="AH126" s="243"/>
      <c r="AI126" s="243"/>
      <c r="AJ126" s="243"/>
    </row>
    <row r="127" spans="1:36" s="257" customFormat="1" ht="15.6" customHeight="1" x14ac:dyDescent="0.25">
      <c r="A127" s="256"/>
      <c r="B127" s="258"/>
      <c r="C127" s="258"/>
      <c r="D127" s="258"/>
      <c r="E127" s="25"/>
      <c r="F127" s="258"/>
      <c r="G127" s="258"/>
      <c r="H127" s="259"/>
      <c r="I127" s="258"/>
      <c r="J127" s="258"/>
      <c r="K127" s="260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  <c r="V127" s="258"/>
      <c r="W127" s="258"/>
      <c r="X127" s="258"/>
      <c r="Y127" s="258"/>
      <c r="Z127" s="258"/>
      <c r="AA127" s="258"/>
      <c r="AB127" s="258"/>
      <c r="AC127" s="258"/>
      <c r="AD127" s="243"/>
      <c r="AE127" s="243"/>
      <c r="AF127" s="243"/>
      <c r="AG127" s="243"/>
      <c r="AH127" s="243"/>
      <c r="AI127" s="243"/>
      <c r="AJ127" s="243"/>
    </row>
    <row r="128" spans="1:36" s="257" customFormat="1" ht="15.6" customHeight="1" x14ac:dyDescent="0.25">
      <c r="A128" s="256"/>
      <c r="B128" s="258"/>
      <c r="C128" s="258"/>
      <c r="D128" s="258"/>
      <c r="E128" s="25"/>
      <c r="F128" s="258"/>
      <c r="G128" s="258"/>
      <c r="H128" s="259"/>
      <c r="I128" s="258"/>
      <c r="J128" s="258"/>
      <c r="K128" s="260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/>
      <c r="W128" s="258"/>
      <c r="X128" s="258"/>
      <c r="Y128" s="258"/>
      <c r="Z128" s="258"/>
      <c r="AA128" s="258"/>
      <c r="AB128" s="258"/>
      <c r="AC128" s="258"/>
      <c r="AD128" s="243"/>
      <c r="AE128" s="243"/>
      <c r="AF128" s="243"/>
      <c r="AG128" s="243"/>
      <c r="AH128" s="243"/>
      <c r="AI128" s="243"/>
      <c r="AJ128" s="243"/>
    </row>
    <row r="129" spans="1:36" s="257" customFormat="1" ht="15.6" customHeight="1" x14ac:dyDescent="0.25">
      <c r="A129" s="256"/>
      <c r="B129" s="258"/>
      <c r="C129" s="258"/>
      <c r="D129" s="258"/>
      <c r="E129" s="25"/>
      <c r="F129" s="258"/>
      <c r="G129" s="258"/>
      <c r="H129" s="259"/>
      <c r="I129" s="258"/>
      <c r="J129" s="258"/>
      <c r="K129" s="260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258"/>
      <c r="AC129" s="258"/>
      <c r="AD129" s="243"/>
      <c r="AE129" s="243"/>
      <c r="AF129" s="243"/>
      <c r="AG129" s="243"/>
      <c r="AH129" s="243"/>
      <c r="AI129" s="243"/>
      <c r="AJ129" s="243"/>
    </row>
    <row r="130" spans="1:36" s="257" customFormat="1" ht="15.6" customHeight="1" x14ac:dyDescent="0.25">
      <c r="A130" s="256"/>
      <c r="B130" s="258"/>
      <c r="C130" s="258"/>
      <c r="D130" s="258"/>
      <c r="E130" s="25"/>
      <c r="F130" s="258"/>
      <c r="G130" s="258"/>
      <c r="H130" s="259"/>
      <c r="I130" s="258"/>
      <c r="J130" s="258"/>
      <c r="K130" s="260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58"/>
      <c r="Z130" s="258"/>
      <c r="AA130" s="258"/>
      <c r="AB130" s="258"/>
      <c r="AC130" s="258"/>
      <c r="AD130" s="243"/>
      <c r="AE130" s="243"/>
      <c r="AF130" s="243"/>
      <c r="AG130" s="243"/>
      <c r="AH130" s="243"/>
      <c r="AI130" s="243"/>
      <c r="AJ130" s="243"/>
    </row>
    <row r="131" spans="1:36" s="257" customFormat="1" ht="15.6" customHeight="1" x14ac:dyDescent="0.25">
      <c r="A131" s="256"/>
      <c r="B131" s="258"/>
      <c r="C131" s="258"/>
      <c r="D131" s="258"/>
      <c r="E131" s="25"/>
      <c r="F131" s="258"/>
      <c r="G131" s="258"/>
      <c r="H131" s="259"/>
      <c r="I131" s="258"/>
      <c r="J131" s="258"/>
      <c r="K131" s="260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8"/>
      <c r="AD131" s="243"/>
      <c r="AE131" s="243"/>
      <c r="AF131" s="243"/>
      <c r="AG131" s="243"/>
      <c r="AH131" s="243"/>
      <c r="AI131" s="243"/>
      <c r="AJ131" s="243"/>
    </row>
    <row r="132" spans="1:36" s="257" customFormat="1" ht="15.6" customHeight="1" x14ac:dyDescent="0.25">
      <c r="A132" s="256"/>
      <c r="B132" s="258"/>
      <c r="C132" s="258"/>
      <c r="D132" s="258"/>
      <c r="E132" s="25"/>
      <c r="F132" s="258"/>
      <c r="G132" s="258"/>
      <c r="H132" s="259"/>
      <c r="I132" s="258"/>
      <c r="J132" s="258"/>
      <c r="K132" s="260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8"/>
      <c r="AD132" s="243"/>
      <c r="AE132" s="243"/>
      <c r="AF132" s="243"/>
      <c r="AG132" s="243"/>
      <c r="AH132" s="243"/>
      <c r="AI132" s="243"/>
      <c r="AJ132" s="243"/>
    </row>
    <row r="133" spans="1:36" s="257" customFormat="1" ht="15.6" customHeight="1" x14ac:dyDescent="0.25">
      <c r="A133" s="256"/>
      <c r="B133" s="258"/>
      <c r="C133" s="258"/>
      <c r="D133" s="258"/>
      <c r="E133" s="25"/>
      <c r="F133" s="258"/>
      <c r="G133" s="258"/>
      <c r="H133" s="259"/>
      <c r="I133" s="258"/>
      <c r="J133" s="258"/>
      <c r="K133" s="260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8"/>
      <c r="AC133" s="258"/>
      <c r="AD133" s="243"/>
      <c r="AE133" s="243"/>
      <c r="AF133" s="243"/>
      <c r="AG133" s="243"/>
      <c r="AH133" s="243"/>
      <c r="AI133" s="243"/>
      <c r="AJ133" s="243"/>
    </row>
    <row r="134" spans="1:36" s="257" customFormat="1" ht="15.6" customHeight="1" x14ac:dyDescent="0.25">
      <c r="A134" s="256"/>
      <c r="B134" s="258"/>
      <c r="C134" s="258"/>
      <c r="D134" s="258"/>
      <c r="E134" s="25"/>
      <c r="F134" s="258"/>
      <c r="G134" s="258"/>
      <c r="H134" s="259"/>
      <c r="I134" s="258"/>
      <c r="J134" s="258"/>
      <c r="K134" s="260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  <c r="V134" s="258"/>
      <c r="W134" s="258"/>
      <c r="X134" s="258"/>
      <c r="Y134" s="258"/>
      <c r="Z134" s="258"/>
      <c r="AA134" s="258"/>
      <c r="AB134" s="258"/>
      <c r="AC134" s="258"/>
      <c r="AD134" s="243"/>
      <c r="AE134" s="243"/>
      <c r="AF134" s="243"/>
      <c r="AG134" s="243"/>
      <c r="AH134" s="243"/>
      <c r="AI134" s="243"/>
      <c r="AJ134" s="243"/>
    </row>
    <row r="135" spans="1:36" s="257" customFormat="1" ht="15.6" customHeight="1" x14ac:dyDescent="0.25">
      <c r="A135" s="256"/>
      <c r="B135" s="258"/>
      <c r="C135" s="258"/>
      <c r="D135" s="258"/>
      <c r="E135" s="25"/>
      <c r="F135" s="258"/>
      <c r="G135" s="258"/>
      <c r="H135" s="259"/>
      <c r="I135" s="258"/>
      <c r="J135" s="258"/>
      <c r="K135" s="260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  <c r="V135" s="258"/>
      <c r="W135" s="258"/>
      <c r="X135" s="258"/>
      <c r="Y135" s="258"/>
      <c r="Z135" s="258"/>
      <c r="AA135" s="258"/>
      <c r="AB135" s="258"/>
      <c r="AC135" s="258"/>
      <c r="AD135" s="243"/>
      <c r="AE135" s="243"/>
      <c r="AF135" s="243"/>
      <c r="AG135" s="243"/>
      <c r="AH135" s="243"/>
      <c r="AI135" s="243"/>
      <c r="AJ135" s="243"/>
    </row>
    <row r="136" spans="1:36" s="257" customFormat="1" ht="15.6" customHeight="1" x14ac:dyDescent="0.25">
      <c r="A136" s="256"/>
      <c r="B136" s="258"/>
      <c r="C136" s="258"/>
      <c r="D136" s="258"/>
      <c r="E136" s="25"/>
      <c r="F136" s="258"/>
      <c r="G136" s="258"/>
      <c r="H136" s="259"/>
      <c r="I136" s="258"/>
      <c r="J136" s="258"/>
      <c r="K136" s="260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/>
      <c r="W136" s="258"/>
      <c r="X136" s="258"/>
      <c r="Y136" s="258"/>
      <c r="Z136" s="258"/>
      <c r="AA136" s="258"/>
      <c r="AB136" s="258"/>
      <c r="AC136" s="258"/>
      <c r="AD136" s="243"/>
      <c r="AE136" s="243"/>
      <c r="AF136" s="243"/>
      <c r="AG136" s="243"/>
      <c r="AH136" s="243"/>
      <c r="AI136" s="243"/>
      <c r="AJ136" s="243"/>
    </row>
    <row r="137" spans="1:36" s="257" customFormat="1" ht="15.6" customHeight="1" x14ac:dyDescent="0.25">
      <c r="A137" s="256"/>
      <c r="B137" s="258"/>
      <c r="C137" s="258"/>
      <c r="D137" s="258"/>
      <c r="E137" s="25"/>
      <c r="F137" s="258"/>
      <c r="G137" s="258"/>
      <c r="H137" s="259"/>
      <c r="I137" s="258"/>
      <c r="J137" s="258"/>
      <c r="K137" s="260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  <c r="V137" s="258"/>
      <c r="W137" s="258"/>
      <c r="X137" s="258"/>
      <c r="Y137" s="258"/>
      <c r="Z137" s="258"/>
      <c r="AA137" s="258"/>
      <c r="AB137" s="258"/>
      <c r="AC137" s="258"/>
      <c r="AD137" s="243"/>
      <c r="AE137" s="243"/>
      <c r="AF137" s="243"/>
      <c r="AG137" s="243"/>
      <c r="AH137" s="243"/>
      <c r="AI137" s="243"/>
      <c r="AJ137" s="243"/>
    </row>
    <row r="138" spans="1:36" s="257" customFormat="1" ht="15.6" customHeight="1" x14ac:dyDescent="0.25">
      <c r="A138" s="256"/>
      <c r="B138" s="258"/>
      <c r="C138" s="258"/>
      <c r="D138" s="258"/>
      <c r="E138" s="25"/>
      <c r="F138" s="258"/>
      <c r="G138" s="258"/>
      <c r="H138" s="259"/>
      <c r="I138" s="258"/>
      <c r="J138" s="258"/>
      <c r="K138" s="260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V138" s="258"/>
      <c r="W138" s="258"/>
      <c r="X138" s="258"/>
      <c r="Y138" s="258"/>
      <c r="Z138" s="258"/>
      <c r="AA138" s="258"/>
      <c r="AB138" s="258"/>
      <c r="AC138" s="258"/>
      <c r="AD138" s="243"/>
      <c r="AE138" s="243"/>
      <c r="AF138" s="243"/>
      <c r="AG138" s="243"/>
      <c r="AH138" s="243"/>
      <c r="AI138" s="243"/>
      <c r="AJ138" s="243"/>
    </row>
    <row r="139" spans="1:36" s="257" customFormat="1" ht="15.6" customHeight="1" x14ac:dyDescent="0.25">
      <c r="A139" s="256"/>
      <c r="B139" s="258"/>
      <c r="C139" s="258"/>
      <c r="D139" s="258"/>
      <c r="E139" s="25"/>
      <c r="F139" s="258"/>
      <c r="G139" s="258"/>
      <c r="H139" s="259"/>
      <c r="I139" s="258"/>
      <c r="J139" s="258"/>
      <c r="K139" s="260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8"/>
      <c r="AD139" s="243"/>
      <c r="AE139" s="243"/>
      <c r="AF139" s="243"/>
      <c r="AG139" s="243"/>
      <c r="AH139" s="243"/>
      <c r="AI139" s="243"/>
      <c r="AJ139" s="243"/>
    </row>
    <row r="140" spans="1:36" s="257" customFormat="1" ht="15.6" customHeight="1" x14ac:dyDescent="0.25">
      <c r="A140" s="256"/>
      <c r="B140" s="258"/>
      <c r="C140" s="258"/>
      <c r="D140" s="258"/>
      <c r="E140" s="25"/>
      <c r="F140" s="258"/>
      <c r="G140" s="258"/>
      <c r="H140" s="259"/>
      <c r="I140" s="258"/>
      <c r="J140" s="258"/>
      <c r="K140" s="260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8"/>
      <c r="AD140" s="243"/>
      <c r="AE140" s="243"/>
      <c r="AF140" s="243"/>
      <c r="AG140" s="243"/>
      <c r="AH140" s="243"/>
      <c r="AI140" s="243"/>
      <c r="AJ140" s="243"/>
    </row>
    <row r="141" spans="1:36" s="257" customFormat="1" ht="15.6" customHeight="1" x14ac:dyDescent="0.25">
      <c r="A141" s="256"/>
      <c r="B141" s="258"/>
      <c r="C141" s="258"/>
      <c r="D141" s="258"/>
      <c r="E141" s="25"/>
      <c r="F141" s="258"/>
      <c r="G141" s="258"/>
      <c r="H141" s="259"/>
      <c r="I141" s="258"/>
      <c r="J141" s="258"/>
      <c r="K141" s="260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/>
      <c r="W141" s="258"/>
      <c r="X141" s="258"/>
      <c r="Y141" s="258"/>
      <c r="Z141" s="258"/>
      <c r="AA141" s="258"/>
      <c r="AB141" s="258"/>
      <c r="AC141" s="258"/>
      <c r="AD141" s="243"/>
      <c r="AE141" s="243"/>
      <c r="AF141" s="243"/>
      <c r="AG141" s="243"/>
      <c r="AH141" s="243"/>
      <c r="AI141" s="243"/>
      <c r="AJ141" s="243"/>
    </row>
    <row r="142" spans="1:36" s="257" customFormat="1" ht="15.6" customHeight="1" x14ac:dyDescent="0.25">
      <c r="A142" s="256"/>
      <c r="B142" s="258"/>
      <c r="C142" s="258"/>
      <c r="D142" s="258"/>
      <c r="E142" s="25"/>
      <c r="F142" s="258"/>
      <c r="G142" s="258"/>
      <c r="H142" s="259"/>
      <c r="I142" s="258"/>
      <c r="J142" s="258"/>
      <c r="K142" s="260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8"/>
      <c r="AD142" s="243"/>
      <c r="AE142" s="243"/>
      <c r="AF142" s="243"/>
      <c r="AG142" s="243"/>
      <c r="AH142" s="243"/>
      <c r="AI142" s="243"/>
      <c r="AJ142" s="243"/>
    </row>
    <row r="143" spans="1:36" s="257" customFormat="1" ht="15.6" customHeight="1" x14ac:dyDescent="0.25">
      <c r="A143" s="256"/>
      <c r="B143" s="258"/>
      <c r="C143" s="258"/>
      <c r="D143" s="258"/>
      <c r="E143" s="25"/>
      <c r="F143" s="258"/>
      <c r="G143" s="258"/>
      <c r="H143" s="259"/>
      <c r="I143" s="258"/>
      <c r="J143" s="258"/>
      <c r="K143" s="260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43"/>
      <c r="AE143" s="243"/>
      <c r="AF143" s="243"/>
      <c r="AG143" s="243"/>
      <c r="AH143" s="243"/>
      <c r="AI143" s="243"/>
      <c r="AJ143" s="243"/>
    </row>
    <row r="144" spans="1:36" s="257" customFormat="1" ht="15.6" customHeight="1" x14ac:dyDescent="0.25">
      <c r="A144" s="256"/>
      <c r="B144" s="258"/>
      <c r="C144" s="258"/>
      <c r="D144" s="258"/>
      <c r="E144" s="25"/>
      <c r="F144" s="258"/>
      <c r="G144" s="258"/>
      <c r="H144" s="259"/>
      <c r="I144" s="258"/>
      <c r="J144" s="258"/>
      <c r="K144" s="260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  <c r="Z144" s="258"/>
      <c r="AA144" s="258"/>
      <c r="AB144" s="258"/>
      <c r="AC144" s="258"/>
      <c r="AD144" s="243"/>
      <c r="AE144" s="243"/>
      <c r="AF144" s="243"/>
      <c r="AG144" s="243"/>
      <c r="AH144" s="243"/>
      <c r="AI144" s="243"/>
      <c r="AJ144" s="243"/>
    </row>
    <row r="145" spans="1:36" s="257" customFormat="1" ht="15.6" customHeight="1" x14ac:dyDescent="0.25">
      <c r="A145" s="256"/>
      <c r="B145" s="258"/>
      <c r="C145" s="258"/>
      <c r="D145" s="258"/>
      <c r="E145" s="25"/>
      <c r="F145" s="258"/>
      <c r="G145" s="258"/>
      <c r="H145" s="259"/>
      <c r="I145" s="258"/>
      <c r="J145" s="258"/>
      <c r="K145" s="260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43"/>
      <c r="AE145" s="243"/>
      <c r="AF145" s="243"/>
      <c r="AG145" s="243"/>
      <c r="AH145" s="243"/>
      <c r="AI145" s="243"/>
      <c r="AJ145" s="243"/>
    </row>
    <row r="146" spans="1:36" s="257" customFormat="1" ht="15.6" customHeight="1" x14ac:dyDescent="0.25">
      <c r="A146" s="256"/>
      <c r="B146" s="258"/>
      <c r="C146" s="258"/>
      <c r="D146" s="258"/>
      <c r="E146" s="25"/>
      <c r="F146" s="258"/>
      <c r="G146" s="258"/>
      <c r="H146" s="259"/>
      <c r="I146" s="258"/>
      <c r="J146" s="258"/>
      <c r="K146" s="260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43"/>
      <c r="AE146" s="243"/>
      <c r="AF146" s="243"/>
      <c r="AG146" s="243"/>
      <c r="AH146" s="243"/>
      <c r="AI146" s="243"/>
      <c r="AJ146" s="243"/>
    </row>
    <row r="147" spans="1:36" s="257" customFormat="1" ht="15.6" customHeight="1" x14ac:dyDescent="0.25">
      <c r="A147" s="256"/>
      <c r="B147" s="258"/>
      <c r="C147" s="258"/>
      <c r="D147" s="258"/>
      <c r="E147" s="25"/>
      <c r="F147" s="258"/>
      <c r="G147" s="258"/>
      <c r="H147" s="259"/>
      <c r="I147" s="258"/>
      <c r="J147" s="258"/>
      <c r="K147" s="260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258"/>
      <c r="AC147" s="258"/>
      <c r="AD147" s="243"/>
      <c r="AE147" s="243"/>
      <c r="AF147" s="243"/>
      <c r="AG147" s="243"/>
      <c r="AH147" s="243"/>
      <c r="AI147" s="243"/>
      <c r="AJ147" s="243"/>
    </row>
    <row r="148" spans="1:36" s="257" customFormat="1" ht="15.6" customHeight="1" x14ac:dyDescent="0.25">
      <c r="A148" s="256"/>
      <c r="B148" s="258"/>
      <c r="C148" s="258"/>
      <c r="D148" s="258"/>
      <c r="E148" s="25"/>
      <c r="F148" s="258"/>
      <c r="G148" s="258"/>
      <c r="H148" s="259"/>
      <c r="I148" s="258"/>
      <c r="J148" s="258"/>
      <c r="K148" s="260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258"/>
      <c r="AB148" s="258"/>
      <c r="AC148" s="258"/>
      <c r="AD148" s="243"/>
      <c r="AE148" s="243"/>
      <c r="AF148" s="243"/>
      <c r="AG148" s="243"/>
      <c r="AH148" s="243"/>
      <c r="AI148" s="243"/>
      <c r="AJ148" s="243"/>
    </row>
    <row r="149" spans="1:36" s="257" customFormat="1" ht="15.6" customHeight="1" x14ac:dyDescent="0.25">
      <c r="A149" s="256"/>
      <c r="B149" s="258"/>
      <c r="C149" s="258"/>
      <c r="D149" s="258"/>
      <c r="E149" s="25"/>
      <c r="F149" s="258"/>
      <c r="G149" s="258"/>
      <c r="H149" s="259"/>
      <c r="I149" s="258"/>
      <c r="J149" s="258"/>
      <c r="K149" s="260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43"/>
      <c r="AE149" s="243"/>
      <c r="AF149" s="243"/>
      <c r="AG149" s="243"/>
      <c r="AH149" s="243"/>
      <c r="AI149" s="243"/>
      <c r="AJ149" s="243"/>
    </row>
    <row r="150" spans="1:36" s="257" customFormat="1" ht="15.6" customHeight="1" x14ac:dyDescent="0.25">
      <c r="A150" s="256"/>
      <c r="B150" s="258"/>
      <c r="C150" s="258"/>
      <c r="D150" s="258"/>
      <c r="E150" s="25"/>
      <c r="F150" s="258"/>
      <c r="G150" s="258"/>
      <c r="H150" s="259"/>
      <c r="I150" s="258"/>
      <c r="J150" s="258"/>
      <c r="K150" s="260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  <c r="V150" s="258"/>
      <c r="W150" s="258"/>
      <c r="X150" s="258"/>
      <c r="Y150" s="258"/>
      <c r="Z150" s="258"/>
      <c r="AA150" s="258"/>
      <c r="AB150" s="258"/>
      <c r="AC150" s="258"/>
      <c r="AD150" s="243"/>
      <c r="AE150" s="243"/>
      <c r="AF150" s="243"/>
      <c r="AG150" s="243"/>
      <c r="AH150" s="243"/>
      <c r="AI150" s="243"/>
      <c r="AJ150" s="243"/>
    </row>
    <row r="151" spans="1:36" s="257" customFormat="1" ht="15.6" customHeight="1" x14ac:dyDescent="0.25">
      <c r="A151" s="256"/>
      <c r="B151" s="258"/>
      <c r="C151" s="258"/>
      <c r="D151" s="258"/>
      <c r="E151" s="25"/>
      <c r="F151" s="258"/>
      <c r="G151" s="258"/>
      <c r="H151" s="259"/>
      <c r="I151" s="258"/>
      <c r="J151" s="258"/>
      <c r="K151" s="260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/>
      <c r="W151" s="258"/>
      <c r="X151" s="258"/>
      <c r="Y151" s="258"/>
      <c r="Z151" s="258"/>
      <c r="AA151" s="258"/>
      <c r="AB151" s="258"/>
      <c r="AC151" s="258"/>
      <c r="AD151" s="243"/>
      <c r="AE151" s="243"/>
      <c r="AF151" s="243"/>
      <c r="AG151" s="243"/>
      <c r="AH151" s="243"/>
      <c r="AI151" s="243"/>
      <c r="AJ151" s="243"/>
    </row>
    <row r="152" spans="1:36" s="257" customFormat="1" ht="15.6" customHeight="1" x14ac:dyDescent="0.25">
      <c r="A152" s="256"/>
      <c r="B152" s="258"/>
      <c r="C152" s="258"/>
      <c r="D152" s="258"/>
      <c r="E152" s="25"/>
      <c r="F152" s="258"/>
      <c r="G152" s="258"/>
      <c r="H152" s="259"/>
      <c r="I152" s="258"/>
      <c r="J152" s="258"/>
      <c r="K152" s="260"/>
      <c r="L152" s="258"/>
      <c r="M152" s="258"/>
      <c r="N152" s="258"/>
      <c r="O152" s="258"/>
      <c r="P152" s="258"/>
      <c r="Q152" s="258"/>
      <c r="R152" s="258"/>
      <c r="S152" s="258"/>
      <c r="T152" s="258"/>
      <c r="U152" s="258"/>
      <c r="V152" s="258"/>
      <c r="W152" s="258"/>
      <c r="X152" s="258"/>
      <c r="Y152" s="258"/>
      <c r="Z152" s="258"/>
      <c r="AA152" s="258"/>
      <c r="AB152" s="258"/>
      <c r="AC152" s="258"/>
      <c r="AD152" s="243"/>
      <c r="AE152" s="243"/>
      <c r="AF152" s="243"/>
      <c r="AG152" s="243"/>
      <c r="AH152" s="243"/>
      <c r="AI152" s="243"/>
      <c r="AJ152" s="243"/>
    </row>
    <row r="153" spans="1:36" s="257" customFormat="1" ht="15.6" customHeight="1" x14ac:dyDescent="0.25">
      <c r="A153" s="256"/>
      <c r="B153" s="258"/>
      <c r="C153" s="258"/>
      <c r="D153" s="258"/>
      <c r="E153" s="25"/>
      <c r="F153" s="258"/>
      <c r="G153" s="258"/>
      <c r="H153" s="259"/>
      <c r="I153" s="258"/>
      <c r="J153" s="258"/>
      <c r="K153" s="260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43"/>
      <c r="AE153" s="243"/>
      <c r="AF153" s="243"/>
      <c r="AG153" s="243"/>
      <c r="AH153" s="243"/>
      <c r="AI153" s="243"/>
      <c r="AJ153" s="243"/>
    </row>
    <row r="154" spans="1:36" s="257" customFormat="1" ht="15.6" customHeight="1" x14ac:dyDescent="0.25">
      <c r="A154" s="256"/>
      <c r="B154" s="258"/>
      <c r="C154" s="258"/>
      <c r="D154" s="258"/>
      <c r="E154" s="25"/>
      <c r="F154" s="258"/>
      <c r="G154" s="258"/>
      <c r="H154" s="259"/>
      <c r="I154" s="258"/>
      <c r="J154" s="258"/>
      <c r="K154" s="260"/>
      <c r="L154" s="258"/>
      <c r="M154" s="258"/>
      <c r="N154" s="258"/>
      <c r="O154" s="258"/>
      <c r="P154" s="258"/>
      <c r="Q154" s="258"/>
      <c r="R154" s="258"/>
      <c r="S154" s="258"/>
      <c r="T154" s="258"/>
      <c r="U154" s="258"/>
      <c r="V154" s="258"/>
      <c r="W154" s="258"/>
      <c r="X154" s="258"/>
      <c r="Y154" s="258"/>
      <c r="Z154" s="258"/>
      <c r="AA154" s="258"/>
      <c r="AB154" s="258"/>
      <c r="AC154" s="258"/>
      <c r="AD154" s="243"/>
      <c r="AE154" s="243"/>
      <c r="AF154" s="243"/>
      <c r="AG154" s="243"/>
      <c r="AH154" s="243"/>
      <c r="AI154" s="243"/>
      <c r="AJ154" s="243"/>
    </row>
    <row r="155" spans="1:36" s="257" customFormat="1" ht="15.6" customHeight="1" x14ac:dyDescent="0.25">
      <c r="A155" s="256"/>
      <c r="B155" s="258"/>
      <c r="C155" s="258"/>
      <c r="D155" s="258"/>
      <c r="E155" s="25"/>
      <c r="F155" s="258"/>
      <c r="G155" s="258"/>
      <c r="H155" s="259"/>
      <c r="I155" s="258"/>
      <c r="J155" s="258"/>
      <c r="K155" s="260"/>
      <c r="L155" s="258"/>
      <c r="M155" s="258"/>
      <c r="N155" s="258"/>
      <c r="O155" s="258"/>
      <c r="P155" s="258"/>
      <c r="Q155" s="258"/>
      <c r="R155" s="258"/>
      <c r="S155" s="258"/>
      <c r="T155" s="258"/>
      <c r="U155" s="258"/>
      <c r="V155" s="258"/>
      <c r="W155" s="258"/>
      <c r="X155" s="258"/>
      <c r="Y155" s="258"/>
      <c r="Z155" s="258"/>
      <c r="AA155" s="258"/>
      <c r="AB155" s="258"/>
      <c r="AC155" s="258"/>
      <c r="AD155" s="243"/>
      <c r="AE155" s="243"/>
      <c r="AF155" s="243"/>
      <c r="AG155" s="243"/>
      <c r="AH155" s="243"/>
      <c r="AI155" s="243"/>
      <c r="AJ155" s="243"/>
    </row>
    <row r="156" spans="1:36" s="257" customFormat="1" ht="15.6" customHeight="1" x14ac:dyDescent="0.25">
      <c r="A156" s="256"/>
      <c r="B156" s="258"/>
      <c r="C156" s="258"/>
      <c r="D156" s="258"/>
      <c r="E156" s="25"/>
      <c r="F156" s="258"/>
      <c r="G156" s="258"/>
      <c r="H156" s="259"/>
      <c r="I156" s="258"/>
      <c r="J156" s="258"/>
      <c r="K156" s="260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43"/>
      <c r="AE156" s="243"/>
      <c r="AF156" s="243"/>
      <c r="AG156" s="243"/>
      <c r="AH156" s="243"/>
      <c r="AI156" s="243"/>
      <c r="AJ156" s="243"/>
    </row>
    <row r="157" spans="1:36" s="257" customFormat="1" ht="15.6" customHeight="1" x14ac:dyDescent="0.25">
      <c r="A157" s="256"/>
      <c r="B157" s="258"/>
      <c r="C157" s="258"/>
      <c r="D157" s="258"/>
      <c r="E157" s="25"/>
      <c r="F157" s="258"/>
      <c r="G157" s="258"/>
      <c r="H157" s="259"/>
      <c r="I157" s="258"/>
      <c r="J157" s="258"/>
      <c r="K157" s="260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/>
      <c r="W157" s="258"/>
      <c r="X157" s="258"/>
      <c r="Y157" s="258"/>
      <c r="Z157" s="258"/>
      <c r="AA157" s="258"/>
      <c r="AB157" s="258"/>
      <c r="AC157" s="258"/>
      <c r="AD157" s="243"/>
      <c r="AE157" s="243"/>
      <c r="AF157" s="243"/>
      <c r="AG157" s="243"/>
      <c r="AH157" s="243"/>
      <c r="AI157" s="243"/>
      <c r="AJ157" s="243"/>
    </row>
    <row r="158" spans="1:36" s="257" customFormat="1" ht="15.6" customHeight="1" x14ac:dyDescent="0.25">
      <c r="A158" s="256"/>
      <c r="B158" s="258"/>
      <c r="C158" s="258"/>
      <c r="D158" s="258"/>
      <c r="E158" s="25"/>
      <c r="F158" s="258"/>
      <c r="G158" s="258"/>
      <c r="H158" s="259"/>
      <c r="I158" s="258"/>
      <c r="J158" s="258"/>
      <c r="K158" s="260"/>
      <c r="L158" s="258"/>
      <c r="M158" s="258"/>
      <c r="N158" s="258"/>
      <c r="O158" s="258"/>
      <c r="P158" s="258"/>
      <c r="Q158" s="258"/>
      <c r="R158" s="258"/>
      <c r="S158" s="258"/>
      <c r="T158" s="258"/>
      <c r="U158" s="258"/>
      <c r="V158" s="258"/>
      <c r="W158" s="258"/>
      <c r="X158" s="258"/>
      <c r="Y158" s="258"/>
      <c r="Z158" s="258"/>
      <c r="AA158" s="258"/>
      <c r="AB158" s="258"/>
      <c r="AC158" s="258"/>
      <c r="AD158" s="243"/>
      <c r="AE158" s="243"/>
      <c r="AF158" s="243"/>
      <c r="AG158" s="243"/>
      <c r="AH158" s="243"/>
      <c r="AI158" s="243"/>
      <c r="AJ158" s="243"/>
    </row>
    <row r="159" spans="1:36" s="257" customFormat="1" ht="15.6" customHeight="1" x14ac:dyDescent="0.25">
      <c r="A159" s="256"/>
      <c r="B159" s="258"/>
      <c r="C159" s="258"/>
      <c r="D159" s="258"/>
      <c r="E159" s="25"/>
      <c r="F159" s="258"/>
      <c r="G159" s="258"/>
      <c r="H159" s="259"/>
      <c r="I159" s="258"/>
      <c r="J159" s="258"/>
      <c r="K159" s="260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258"/>
      <c r="X159" s="258"/>
      <c r="Y159" s="258"/>
      <c r="Z159" s="258"/>
      <c r="AA159" s="258"/>
      <c r="AB159" s="258"/>
      <c r="AC159" s="258"/>
      <c r="AD159" s="243"/>
      <c r="AE159" s="243"/>
      <c r="AF159" s="243"/>
      <c r="AG159" s="243"/>
      <c r="AH159" s="243"/>
      <c r="AI159" s="243"/>
      <c r="AJ159" s="243"/>
    </row>
    <row r="160" spans="1:36" s="257" customFormat="1" ht="15.6" customHeight="1" x14ac:dyDescent="0.25">
      <c r="A160" s="256"/>
      <c r="B160" s="258"/>
      <c r="C160" s="258"/>
      <c r="D160" s="258"/>
      <c r="E160" s="25"/>
      <c r="F160" s="258"/>
      <c r="G160" s="258"/>
      <c r="H160" s="259"/>
      <c r="I160" s="258"/>
      <c r="J160" s="258"/>
      <c r="K160" s="260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  <c r="AC160" s="258"/>
      <c r="AD160" s="243"/>
      <c r="AE160" s="243"/>
      <c r="AF160" s="243"/>
      <c r="AG160" s="243"/>
      <c r="AH160" s="243"/>
      <c r="AI160" s="243"/>
      <c r="AJ160" s="243"/>
    </row>
    <row r="161" spans="1:36" s="257" customFormat="1" ht="15.6" customHeight="1" x14ac:dyDescent="0.25">
      <c r="A161" s="256"/>
      <c r="B161" s="258"/>
      <c r="C161" s="258"/>
      <c r="D161" s="258"/>
      <c r="E161" s="25"/>
      <c r="F161" s="258"/>
      <c r="G161" s="258"/>
      <c r="H161" s="259"/>
      <c r="I161" s="258"/>
      <c r="J161" s="258"/>
      <c r="K161" s="260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258"/>
      <c r="X161" s="258"/>
      <c r="Y161" s="258"/>
      <c r="Z161" s="258"/>
      <c r="AA161" s="258"/>
      <c r="AB161" s="258"/>
      <c r="AC161" s="258"/>
      <c r="AD161" s="243"/>
      <c r="AE161" s="243"/>
      <c r="AF161" s="243"/>
      <c r="AG161" s="243"/>
      <c r="AH161" s="243"/>
      <c r="AI161" s="243"/>
      <c r="AJ161" s="243"/>
    </row>
    <row r="162" spans="1:36" s="257" customFormat="1" ht="15.6" customHeight="1" x14ac:dyDescent="0.25">
      <c r="A162" s="256"/>
      <c r="B162" s="258"/>
      <c r="C162" s="258"/>
      <c r="D162" s="258"/>
      <c r="E162" s="25"/>
      <c r="F162" s="258"/>
      <c r="G162" s="258"/>
      <c r="H162" s="259"/>
      <c r="I162" s="258"/>
      <c r="J162" s="258"/>
      <c r="K162" s="260"/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/>
      <c r="AB162" s="258"/>
      <c r="AC162" s="258"/>
      <c r="AD162" s="243"/>
      <c r="AE162" s="243"/>
      <c r="AF162" s="243"/>
      <c r="AG162" s="243"/>
      <c r="AH162" s="243"/>
      <c r="AI162" s="243"/>
      <c r="AJ162" s="243"/>
    </row>
    <row r="163" spans="1:36" s="257" customFormat="1" ht="15.6" customHeight="1" x14ac:dyDescent="0.25">
      <c r="A163" s="256"/>
      <c r="B163" s="258"/>
      <c r="C163" s="258"/>
      <c r="D163" s="258"/>
      <c r="E163" s="25"/>
      <c r="F163" s="258"/>
      <c r="G163" s="258"/>
      <c r="H163" s="259"/>
      <c r="I163" s="258"/>
      <c r="J163" s="258"/>
      <c r="K163" s="260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/>
      <c r="W163" s="258"/>
      <c r="X163" s="258"/>
      <c r="Y163" s="258"/>
      <c r="Z163" s="258"/>
      <c r="AA163" s="258"/>
      <c r="AB163" s="258"/>
      <c r="AC163" s="258"/>
      <c r="AD163" s="243"/>
      <c r="AE163" s="243"/>
      <c r="AF163" s="243"/>
      <c r="AG163" s="243"/>
      <c r="AH163" s="243"/>
      <c r="AI163" s="243"/>
      <c r="AJ163" s="243"/>
    </row>
    <row r="164" spans="1:36" s="257" customFormat="1" ht="15.6" customHeight="1" x14ac:dyDescent="0.25">
      <c r="A164" s="256"/>
      <c r="B164" s="258"/>
      <c r="C164" s="258"/>
      <c r="D164" s="258"/>
      <c r="E164" s="25"/>
      <c r="F164" s="258"/>
      <c r="G164" s="258"/>
      <c r="H164" s="259"/>
      <c r="I164" s="258"/>
      <c r="J164" s="258"/>
      <c r="K164" s="260"/>
      <c r="L164" s="258"/>
      <c r="M164" s="258"/>
      <c r="N164" s="258"/>
      <c r="O164" s="258"/>
      <c r="P164" s="258"/>
      <c r="Q164" s="258"/>
      <c r="R164" s="258"/>
      <c r="S164" s="258"/>
      <c r="T164" s="258"/>
      <c r="U164" s="258"/>
      <c r="V164" s="258"/>
      <c r="W164" s="258"/>
      <c r="X164" s="258"/>
      <c r="Y164" s="258"/>
      <c r="Z164" s="258"/>
      <c r="AA164" s="258"/>
      <c r="AB164" s="258"/>
      <c r="AC164" s="258"/>
      <c r="AD164" s="243"/>
      <c r="AE164" s="243"/>
      <c r="AF164" s="243"/>
      <c r="AG164" s="243"/>
      <c r="AH164" s="243"/>
      <c r="AI164" s="243"/>
      <c r="AJ164" s="243"/>
    </row>
    <row r="165" spans="1:36" s="257" customFormat="1" ht="15.6" customHeight="1" x14ac:dyDescent="0.25">
      <c r="A165" s="256"/>
      <c r="B165" s="258"/>
      <c r="C165" s="258"/>
      <c r="D165" s="258"/>
      <c r="E165" s="25"/>
      <c r="F165" s="258"/>
      <c r="G165" s="258"/>
      <c r="H165" s="259"/>
      <c r="I165" s="258"/>
      <c r="J165" s="258"/>
      <c r="K165" s="260"/>
      <c r="L165" s="258"/>
      <c r="M165" s="258"/>
      <c r="N165" s="258"/>
      <c r="O165" s="258"/>
      <c r="P165" s="258"/>
      <c r="Q165" s="258"/>
      <c r="R165" s="258"/>
      <c r="S165" s="258"/>
      <c r="T165" s="258"/>
      <c r="U165" s="258"/>
      <c r="V165" s="258"/>
      <c r="W165" s="258"/>
      <c r="X165" s="258"/>
      <c r="Y165" s="258"/>
      <c r="Z165" s="258"/>
      <c r="AA165" s="258"/>
      <c r="AB165" s="258"/>
      <c r="AC165" s="258"/>
      <c r="AD165" s="243"/>
      <c r="AE165" s="243"/>
      <c r="AF165" s="243"/>
      <c r="AG165" s="243"/>
      <c r="AH165" s="243"/>
      <c r="AI165" s="243"/>
      <c r="AJ165" s="243"/>
    </row>
    <row r="166" spans="1:36" s="257" customFormat="1" ht="15.6" customHeight="1" x14ac:dyDescent="0.25">
      <c r="A166" s="256"/>
      <c r="B166" s="258"/>
      <c r="C166" s="258"/>
      <c r="D166" s="258"/>
      <c r="E166" s="25"/>
      <c r="F166" s="258"/>
      <c r="G166" s="258"/>
      <c r="H166" s="259"/>
      <c r="I166" s="258"/>
      <c r="J166" s="258"/>
      <c r="K166" s="260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43"/>
      <c r="AE166" s="243"/>
      <c r="AF166" s="243"/>
      <c r="AG166" s="243"/>
      <c r="AH166" s="243"/>
      <c r="AI166" s="243"/>
      <c r="AJ166" s="243"/>
    </row>
    <row r="167" spans="1:36" s="257" customFormat="1" ht="15.6" customHeight="1" x14ac:dyDescent="0.25">
      <c r="A167" s="256"/>
      <c r="B167" s="258"/>
      <c r="C167" s="258"/>
      <c r="D167" s="258"/>
      <c r="E167" s="25"/>
      <c r="F167" s="258"/>
      <c r="G167" s="258"/>
      <c r="H167" s="259"/>
      <c r="I167" s="258"/>
      <c r="J167" s="258"/>
      <c r="K167" s="260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43"/>
      <c r="AE167" s="243"/>
      <c r="AF167" s="243"/>
      <c r="AG167" s="243"/>
      <c r="AH167" s="243"/>
      <c r="AI167" s="243"/>
      <c r="AJ167" s="243"/>
    </row>
    <row r="168" spans="1:36" s="257" customFormat="1" ht="15.6" customHeight="1" x14ac:dyDescent="0.25">
      <c r="A168" s="256"/>
      <c r="B168" s="258"/>
      <c r="C168" s="258"/>
      <c r="D168" s="258"/>
      <c r="E168" s="25"/>
      <c r="F168" s="258"/>
      <c r="G168" s="258"/>
      <c r="H168" s="259"/>
      <c r="I168" s="258"/>
      <c r="J168" s="258"/>
      <c r="K168" s="260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43"/>
      <c r="AE168" s="243"/>
      <c r="AF168" s="243"/>
      <c r="AG168" s="243"/>
      <c r="AH168" s="243"/>
      <c r="AI168" s="243"/>
      <c r="AJ168" s="243"/>
    </row>
    <row r="169" spans="1:36" s="257" customFormat="1" ht="15.6" customHeight="1" x14ac:dyDescent="0.25">
      <c r="A169" s="256"/>
      <c r="B169" s="258"/>
      <c r="C169" s="258"/>
      <c r="D169" s="258"/>
      <c r="E169" s="25"/>
      <c r="F169" s="258"/>
      <c r="G169" s="258"/>
      <c r="H169" s="259"/>
      <c r="I169" s="258"/>
      <c r="J169" s="258"/>
      <c r="K169" s="260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43"/>
      <c r="AE169" s="243"/>
      <c r="AF169" s="243"/>
      <c r="AG169" s="243"/>
      <c r="AH169" s="243"/>
      <c r="AI169" s="243"/>
      <c r="AJ169" s="243"/>
    </row>
    <row r="170" spans="1:36" s="257" customFormat="1" ht="15.6" customHeight="1" x14ac:dyDescent="0.25">
      <c r="A170" s="256"/>
      <c r="B170" s="258"/>
      <c r="C170" s="258"/>
      <c r="D170" s="258"/>
      <c r="E170" s="25"/>
      <c r="F170" s="258"/>
      <c r="G170" s="258"/>
      <c r="H170" s="259"/>
      <c r="I170" s="258"/>
      <c r="J170" s="258"/>
      <c r="K170" s="260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43"/>
      <c r="AE170" s="243"/>
      <c r="AF170" s="243"/>
      <c r="AG170" s="243"/>
      <c r="AH170" s="243"/>
      <c r="AI170" s="243"/>
      <c r="AJ170" s="243"/>
    </row>
    <row r="171" spans="1:36" s="257" customFormat="1" ht="15.6" customHeight="1" x14ac:dyDescent="0.25">
      <c r="A171" s="256"/>
      <c r="B171" s="258"/>
      <c r="C171" s="258"/>
      <c r="D171" s="258"/>
      <c r="E171" s="25"/>
      <c r="F171" s="258"/>
      <c r="G171" s="258"/>
      <c r="H171" s="259"/>
      <c r="I171" s="258"/>
      <c r="J171" s="258"/>
      <c r="K171" s="260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43"/>
      <c r="AE171" s="243"/>
      <c r="AF171" s="243"/>
      <c r="AG171" s="243"/>
      <c r="AH171" s="243"/>
      <c r="AI171" s="243"/>
      <c r="AJ171" s="243"/>
    </row>
    <row r="172" spans="1:36" s="257" customFormat="1" ht="15.6" customHeight="1" x14ac:dyDescent="0.25">
      <c r="A172" s="256"/>
      <c r="B172" s="258"/>
      <c r="C172" s="258"/>
      <c r="D172" s="258"/>
      <c r="E172" s="25"/>
      <c r="F172" s="258"/>
      <c r="G172" s="258"/>
      <c r="H172" s="259"/>
      <c r="I172" s="258"/>
      <c r="J172" s="258"/>
      <c r="K172" s="260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43"/>
      <c r="AE172" s="243"/>
      <c r="AF172" s="243"/>
      <c r="AG172" s="243"/>
      <c r="AH172" s="243"/>
      <c r="AI172" s="243"/>
      <c r="AJ172" s="243"/>
    </row>
    <row r="173" spans="1:36" s="257" customFormat="1" ht="15.6" customHeight="1" x14ac:dyDescent="0.25">
      <c r="A173" s="256"/>
      <c r="B173" s="258"/>
      <c r="C173" s="258"/>
      <c r="D173" s="258"/>
      <c r="E173" s="25"/>
      <c r="F173" s="258"/>
      <c r="G173" s="258"/>
      <c r="H173" s="259"/>
      <c r="I173" s="258"/>
      <c r="J173" s="258"/>
      <c r="K173" s="260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43"/>
      <c r="AE173" s="243"/>
      <c r="AF173" s="243"/>
      <c r="AG173" s="243"/>
      <c r="AH173" s="243"/>
      <c r="AI173" s="243"/>
      <c r="AJ173" s="243"/>
    </row>
    <row r="174" spans="1:36" s="257" customFormat="1" ht="15.6" customHeight="1" x14ac:dyDescent="0.25">
      <c r="A174" s="256"/>
      <c r="B174" s="258"/>
      <c r="C174" s="258"/>
      <c r="D174" s="258"/>
      <c r="E174" s="25"/>
      <c r="F174" s="258"/>
      <c r="G174" s="258"/>
      <c r="H174" s="259"/>
      <c r="I174" s="258"/>
      <c r="J174" s="258"/>
      <c r="K174" s="260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43"/>
      <c r="AE174" s="243"/>
      <c r="AF174" s="243"/>
      <c r="AG174" s="243"/>
      <c r="AH174" s="243"/>
      <c r="AI174" s="243"/>
      <c r="AJ174" s="243"/>
    </row>
    <row r="175" spans="1:36" s="257" customFormat="1" ht="15.6" customHeight="1" x14ac:dyDescent="0.25">
      <c r="A175" s="256"/>
      <c r="B175" s="258"/>
      <c r="C175" s="258"/>
      <c r="D175" s="258"/>
      <c r="E175" s="25"/>
      <c r="F175" s="258"/>
      <c r="G175" s="258"/>
      <c r="H175" s="259"/>
      <c r="I175" s="258"/>
      <c r="J175" s="258"/>
      <c r="K175" s="260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43"/>
      <c r="AE175" s="243"/>
      <c r="AF175" s="243"/>
      <c r="AG175" s="243"/>
      <c r="AH175" s="243"/>
      <c r="AI175" s="243"/>
      <c r="AJ175" s="243"/>
    </row>
    <row r="176" spans="1:36" s="257" customFormat="1" ht="15.6" customHeight="1" x14ac:dyDescent="0.25">
      <c r="A176" s="256"/>
      <c r="B176" s="258"/>
      <c r="C176" s="258"/>
      <c r="D176" s="258"/>
      <c r="E176" s="25"/>
      <c r="F176" s="258"/>
      <c r="G176" s="258"/>
      <c r="H176" s="259"/>
      <c r="I176" s="258"/>
      <c r="J176" s="258"/>
      <c r="K176" s="260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43"/>
      <c r="AE176" s="243"/>
      <c r="AF176" s="243"/>
      <c r="AG176" s="243"/>
      <c r="AH176" s="243"/>
      <c r="AI176" s="243"/>
      <c r="AJ176" s="243"/>
    </row>
    <row r="177" spans="30:36" ht="15.6" customHeight="1" x14ac:dyDescent="0.25">
      <c r="AD177" s="243"/>
      <c r="AE177" s="243"/>
      <c r="AF177" s="243"/>
      <c r="AG177" s="243"/>
      <c r="AH177" s="243"/>
      <c r="AI177" s="243"/>
      <c r="AJ177" s="2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2023-01-03T18:22:27Z</dcterms:modified>
</cp:coreProperties>
</file>